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2.xml" ContentType="application/vnd.openxmlformats-package.digital-signature-xmlsignature+xml"/>
  <Override PartName="/_xmlsignatures/sig1.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1.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InterEmpresas\Documentos Interempresas\UENO CASA DE BOLSA\CONTABILIDAD\CNV\2023\12\para firma\"/>
    </mc:Choice>
  </mc:AlternateContent>
  <xr:revisionPtr revIDLastSave="0" documentId="14_{EB911750-97D9-4A75-AA12-16A007DDB811}" xr6:coauthVersionLast="47" xr6:coauthVersionMax="47" xr10:uidLastSave="{00000000-0000-0000-0000-000000000000}"/>
  <bookViews>
    <workbookView xWindow="-120" yWindow="-120" windowWidth="20730" windowHeight="11160" tabRatio="771" xr2:uid="{00000000-000D-0000-FFFF-FFFF00000000}"/>
  </bookViews>
  <sheets>
    <sheet name="INFORMACION GENERAL" sheetId="7" r:id="rId1"/>
    <sheet name="BALANCE" sheetId="6" r:id="rId2"/>
    <sheet name="RESULTADO" sheetId="10" r:id="rId3"/>
    <sheet name="FLUJO" sheetId="11" r:id="rId4"/>
    <sheet name="ESTADO DE VARIACION DE PATRIMON" sheetId="12" r:id="rId5"/>
    <sheet name="NOTAS A LOS ESTADOS CONTABLES" sheetId="9" r:id="rId6"/>
    <sheet name="NOTA 5 A-Z" sheetId="13" r:id="rId7"/>
  </sheets>
  <definedNames>
    <definedName name="_xlnm.Print_Area" localSheetId="1">BALANCE!$A$1:$G$96</definedName>
    <definedName name="_xlnm.Print_Area" localSheetId="3">FLUJO!$A$1:$C$49</definedName>
    <definedName name="_xlnm.Print_Area" localSheetId="0">'INFORMACION GENERAL'!$A$1:$L$82</definedName>
    <definedName name="_xlnm.Print_Area" localSheetId="6">'NOTA 5 A-Z'!$A$1:$L$340</definedName>
    <definedName name="_xlnm.Print_Area" localSheetId="5">'NOTAS A LOS ESTADOS CONTABLES'!$B$1:$H$66</definedName>
    <definedName name="_xlnm.Print_Area" localSheetId="2">RESULTADO!$A$1:$D$91</definedName>
    <definedName name="_xlnm.Print_Titles" localSheetId="1">BALANCE!$1:$3</definedName>
    <definedName name="_xlnm.Print_Titles" localSheetId="0">'INFORMACION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6" i="13" l="1"/>
  <c r="F83" i="13"/>
  <c r="G83" i="13" s="1"/>
  <c r="C82" i="13"/>
  <c r="C81" i="13"/>
  <c r="C33" i="13"/>
  <c r="F115" i="13" l="1"/>
  <c r="B272" i="13"/>
  <c r="F76" i="13"/>
  <c r="C72" i="13"/>
  <c r="C73" i="13"/>
  <c r="C74" i="13"/>
  <c r="C75" i="13"/>
  <c r="C71" i="13"/>
  <c r="C53" i="13"/>
  <c r="B22" i="13"/>
  <c r="B23" i="13"/>
  <c r="B21" i="13"/>
  <c r="B20" i="13"/>
  <c r="B163" i="13" l="1"/>
  <c r="B107" i="13"/>
  <c r="B98" i="13"/>
  <c r="I18" i="12"/>
  <c r="J17" i="12"/>
  <c r="K18" i="12"/>
  <c r="C18" i="12"/>
  <c r="E18" i="12"/>
  <c r="J13" i="12"/>
  <c r="C294" i="13" l="1"/>
  <c r="B294" i="13"/>
  <c r="D88" i="13" l="1"/>
  <c r="C46" i="13"/>
  <c r="B13" i="11" l="1"/>
  <c r="B18" i="11" s="1"/>
  <c r="B238" i="13"/>
  <c r="B230" i="13"/>
  <c r="G130" i="13"/>
  <c r="H130" i="13" s="1"/>
  <c r="E29" i="13"/>
  <c r="F34" i="13"/>
  <c r="B254" i="13" l="1"/>
  <c r="B286" i="13"/>
  <c r="B20" i="11"/>
  <c r="B155" i="13"/>
  <c r="B36" i="11" l="1"/>
  <c r="B38" i="11" s="1"/>
  <c r="B108" i="13"/>
  <c r="D18" i="12" l="1"/>
  <c r="J12" i="12" l="1"/>
  <c r="J10" i="12"/>
  <c r="J18" i="12" s="1"/>
  <c r="K19" i="12"/>
  <c r="G72" i="6"/>
  <c r="C213" i="13"/>
  <c r="C70" i="10"/>
  <c r="C278" i="13"/>
  <c r="B278" i="13"/>
  <c r="C163" i="13"/>
  <c r="C155" i="13"/>
  <c r="B140" i="13"/>
  <c r="C107" i="13"/>
  <c r="D53" i="13"/>
  <c r="H16" i="12"/>
  <c r="C68" i="6"/>
  <c r="C47" i="6"/>
  <c r="C13" i="6"/>
  <c r="L64" i="7"/>
  <c r="K64" i="7"/>
  <c r="J64" i="7"/>
  <c r="E64" i="7"/>
  <c r="B1" i="10"/>
  <c r="C140" i="13"/>
  <c r="C98" i="13"/>
  <c r="D13" i="6"/>
  <c r="G25" i="6"/>
  <c r="G13" i="6"/>
  <c r="D62" i="6"/>
  <c r="D25" i="6"/>
  <c r="D18" i="6"/>
  <c r="G77" i="13" s="1"/>
  <c r="F209" i="13"/>
  <c r="F210" i="13"/>
  <c r="F211" i="13"/>
  <c r="F212" i="13"/>
  <c r="F214" i="13"/>
  <c r="F215" i="13"/>
  <c r="B117" i="13"/>
  <c r="B216" i="13"/>
  <c r="F208" i="13"/>
  <c r="F116" i="13"/>
  <c r="K115" i="13"/>
  <c r="K117" i="13" s="1"/>
  <c r="D12" i="10"/>
  <c r="C108" i="13" l="1"/>
  <c r="C45" i="10"/>
  <c r="C12" i="10"/>
  <c r="F213" i="13"/>
  <c r="F216" i="13" s="1"/>
  <c r="C216" i="13"/>
  <c r="F72" i="6"/>
  <c r="C66" i="10"/>
  <c r="C35" i="10"/>
  <c r="C18" i="6"/>
  <c r="G76" i="13" s="1"/>
  <c r="F117" i="13"/>
  <c r="D78" i="6"/>
  <c r="F13" i="6"/>
  <c r="F25" i="6"/>
  <c r="D44" i="6"/>
  <c r="G11" i="6"/>
  <c r="G44" i="6"/>
  <c r="G64" i="6" s="1"/>
  <c r="G80" i="6" s="1"/>
  <c r="C62" i="6"/>
  <c r="D11" i="6"/>
  <c r="C78" i="6" l="1"/>
  <c r="C60" i="10"/>
  <c r="C82" i="10" s="1"/>
  <c r="F11" i="6"/>
  <c r="F44" i="6"/>
  <c r="F64" i="6" s="1"/>
  <c r="D80" i="6"/>
  <c r="F80" i="6" l="1"/>
  <c r="C25" i="6"/>
  <c r="C44" i="6" l="1"/>
  <c r="C80" i="6" s="1"/>
  <c r="C11" i="6"/>
  <c r="C230" i="13"/>
</calcChain>
</file>

<file path=xl/sharedStrings.xml><?xml version="1.0" encoding="utf-8"?>
<sst xmlns="http://schemas.openxmlformats.org/spreadsheetml/2006/main" count="768" uniqueCount="571">
  <si>
    <t>Presidente</t>
  </si>
  <si>
    <t>Valor nominal de las acciones Gs. 1.000.000 (Guaraníes Un millón)</t>
  </si>
  <si>
    <t>N°</t>
  </si>
  <si>
    <t>Accionista</t>
  </si>
  <si>
    <t>Serie</t>
  </si>
  <si>
    <t>Activo</t>
  </si>
  <si>
    <t>PERIODO    ACTUAL</t>
  </si>
  <si>
    <t>PASIVO</t>
  </si>
  <si>
    <t>Activo Corriente</t>
  </si>
  <si>
    <t xml:space="preserve">Caja </t>
  </si>
  <si>
    <t>Bancos</t>
  </si>
  <si>
    <t>Títulos de Renta Variable</t>
  </si>
  <si>
    <t>Menos: Previsión por menor valor</t>
  </si>
  <si>
    <t>(...)</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</si>
  <si>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</si>
  <si>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</si>
  <si>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</si>
  <si>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</si>
  <si>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</si>
  <si>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</si>
  <si>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</si>
  <si>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</si>
  <si>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</si>
  <si>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</si>
  <si>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</si>
  <si>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</si>
  <si>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</si>
  <si>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</si>
  <si>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</si>
  <si>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</si>
  <si>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</si>
  <si>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</si>
  <si>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</si>
  <si>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</si>
  <si>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</si>
  <si>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</si>
  <si>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</si>
  <si>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</si>
  <si>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</si>
  <si>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</si>
  <si>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</si>
  <si>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</si>
  <si>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</si>
  <si>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</si>
  <si>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</si>
  <si>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</si>
  <si>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</si>
  <si>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</si>
  <si>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</si>
  <si>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</si>
  <si>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</si>
  <si>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</si>
  <si>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</si>
  <si>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</si>
  <si>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</si>
  <si>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</si>
  <si>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</si>
  <si>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</si>
  <si>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</si>
  <si>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</si>
  <si>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</si>
  <si>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</si>
  <si>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</si>
  <si>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</si>
  <si>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</si>
  <si>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</si>
  <si>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-Ingresos por administración de cartera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</si>
  <si>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</si>
  <si>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</si>
  <si>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</si>
  <si>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</si>
  <si>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</si>
  <si>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</si>
  <si>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</si>
  <si>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</si>
  <si>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</si>
  <si>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</si>
  <si>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</si>
  <si>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</si>
  <si>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</si>
  <si>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</si>
  <si>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</si>
  <si>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</si>
  <si>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</si>
  <si>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</si>
  <si>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</si>
  <si>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</si>
  <si>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</si>
  <si>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</si>
  <si>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</si>
  <si>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</si>
  <si>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</si>
  <si>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</si>
  <si>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</si>
  <si>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</si>
  <si>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</si>
  <si>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</si>
  <si>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</si>
  <si>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</si>
  <si>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</si>
  <si>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</si>
  <si>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</si>
  <si>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</si>
  <si>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</si>
  <si>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</si>
  <si>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</si>
  <si>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</si>
  <si>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</si>
  <si>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</si>
  <si>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</si>
  <si>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</si>
  <si>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</si>
  <si>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</si>
  <si>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</si>
  <si>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</si>
  <si>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</si>
  <si>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</si>
  <si>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</si>
  <si>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</si>
  <si>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</si>
  <si>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</si>
  <si>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</si>
  <si>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</si>
  <si>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</si>
  <si>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</si>
  <si>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</si>
  <si>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</si>
  <si>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La entidad no tiene saldos de clientes, que requieran la constitución de previsiones.</t>
  </si>
  <si>
    <t xml:space="preserve">3.6 Flujo de Efectivo  </t>
  </si>
  <si>
    <t>3.7 Normas aplicadas para la Consolidación de estados financieros</t>
  </si>
  <si>
    <t xml:space="preserve">3.8 Gastos de Constitución y Organización </t>
  </si>
  <si>
    <t>a)  Valuación en moneda extranjera</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</si>
  <si>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</si>
  <si>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</si>
  <si>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</si>
  <si>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</si>
  <si>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</si>
  <si>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</si>
  <si>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</si>
  <si>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</si>
  <si>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</si>
  <si>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</si>
  <si>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</si>
  <si>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</si>
  <si>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</si>
  <si>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</si>
  <si>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</si>
  <si>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</si>
  <si>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</si>
  <si>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</si>
  <si>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</si>
  <si>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</si>
  <si>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</si>
  <si>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</si>
  <si>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</si>
  <si>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</si>
  <si>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PASIVO CORRIENTE</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</si>
  <si>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</si>
  <si>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</si>
  <si>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</si>
  <si>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</si>
  <si>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</si>
  <si>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</si>
  <si>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</si>
  <si>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</si>
  <si>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</si>
  <si>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</si>
  <si>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</si>
  <si>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</si>
  <si>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</si>
  <si>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</si>
  <si>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</si>
  <si>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</si>
  <si>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</si>
  <si>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</si>
  <si>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</si>
  <si>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</si>
  <si>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</si>
  <si>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</si>
  <si>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</si>
  <si>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</si>
  <si>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</si>
  <si>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</si>
  <si>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</si>
  <si>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</si>
  <si>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</si>
  <si>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</si>
  <si>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</si>
  <si>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</si>
  <si>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</si>
  <si>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</si>
  <si>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</si>
  <si>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</si>
  <si>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</si>
  <si>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</si>
  <si>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La entidad no consolida estados financieros, pues no es vinculante de ninguna sociedad.</t>
  </si>
  <si>
    <t>NO APLICABLE</t>
  </si>
  <si>
    <t>EJERCICIO ANTERIOR</t>
  </si>
  <si>
    <t>Acumulados</t>
  </si>
  <si>
    <t>Del Ejercicio</t>
  </si>
  <si>
    <t>BIENES DE USO</t>
  </si>
  <si>
    <t>TOTAL ACTIVO</t>
  </si>
  <si>
    <t>IVA Debito Fiscal</t>
  </si>
  <si>
    <t>Iva Debito Fiscal</t>
  </si>
  <si>
    <t>EJERCICIO    ANTERIOR</t>
  </si>
  <si>
    <t xml:space="preserve">Obligac. por Contratos de underwriting </t>
  </si>
  <si>
    <t>Cuentas a Pagar (Nota 5 - p)</t>
  </si>
  <si>
    <t xml:space="preserve"> PERIODO ANTERIOR</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</si>
  <si>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</si>
  <si>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</si>
  <si>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</si>
  <si>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</si>
  <si>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</si>
  <si>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</si>
  <si>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</si>
  <si>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</si>
  <si>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</si>
  <si>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</si>
  <si>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</si>
  <si>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</si>
  <si>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</si>
  <si>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</si>
  <si>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</si>
  <si>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</si>
  <si>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</si>
  <si>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</si>
  <si>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</si>
  <si>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</si>
  <si>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</si>
  <si>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</si>
  <si>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</si>
  <si>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</si>
  <si>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</si>
  <si>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</si>
  <si>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</si>
  <si>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</si>
  <si>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</si>
  <si>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</si>
  <si>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</si>
  <si>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</si>
  <si>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</si>
  <si>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</si>
  <si>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</si>
  <si>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</si>
  <si>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</si>
  <si>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</si>
  <si>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</si>
  <si>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</si>
  <si>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</si>
  <si>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</si>
  <si>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</si>
  <si>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</si>
  <si>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v</t>
  </si>
  <si>
    <t>Banco</t>
  </si>
  <si>
    <t>Inversiones</t>
  </si>
  <si>
    <t>Depreciacion</t>
  </si>
  <si>
    <t>(-) Depreciacion del periodo</t>
  </si>
  <si>
    <t>Las 12 notas que se acompañan forman parte integrante de los estados contables.</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</si>
  <si>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</si>
  <si>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</si>
  <si>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</si>
  <si>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</si>
  <si>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</si>
  <si>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</si>
  <si>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</si>
  <si>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</si>
  <si>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</si>
  <si>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</si>
  <si>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</si>
  <si>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</si>
  <si>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</si>
  <si>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</si>
  <si>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</si>
  <si>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</si>
  <si>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</si>
  <si>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</si>
  <si>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</si>
  <si>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</si>
  <si>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</si>
  <si>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</si>
  <si>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</si>
  <si>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</si>
  <si>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</si>
  <si>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</si>
  <si>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</si>
  <si>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</si>
  <si>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</si>
  <si>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</si>
  <si>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</si>
  <si>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</si>
  <si>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</si>
  <si>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</si>
  <si>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</si>
  <si>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</si>
  <si>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</si>
  <si>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</si>
  <si>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</si>
  <si>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</si>
  <si>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</si>
  <si>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</si>
  <si>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</si>
  <si>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</si>
  <si>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</si>
  <si>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</si>
  <si>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</si>
  <si>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</si>
  <si>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</si>
  <si>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</si>
  <si>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</si>
  <si>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</si>
  <si>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</si>
  <si>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</si>
  <si>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</si>
  <si>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</si>
  <si>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</si>
  <si>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</si>
  <si>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</si>
  <si>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80026157-7</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</si>
  <si>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</si>
  <si>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</si>
  <si>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</si>
  <si>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</si>
  <si>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</si>
  <si>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</si>
  <si>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</si>
  <si>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</si>
  <si>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</si>
  <si>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</si>
  <si>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</si>
  <si>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</si>
  <si>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</si>
  <si>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</si>
  <si>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</si>
  <si>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</si>
  <si>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</si>
  <si>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</si>
  <si>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</si>
  <si>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 xml:space="preserve">Intereses- Gastos Bancarios  </t>
    </r>
    <r>
      <rPr>
        <b/>
        <sz val="9"/>
        <color indexed="8"/>
        <rFont val="Calibri"/>
        <family val="2"/>
      </rPr>
      <t>(Nota…)</t>
    </r>
  </si>
  <si>
    <r>
      <t xml:space="preserve">Intereses- Gastos Bancarios pagados </t>
    </r>
    <r>
      <rPr>
        <b/>
        <sz val="9"/>
        <color indexed="8"/>
        <rFont val="Calibri"/>
        <family val="2"/>
      </rPr>
      <t>(Nota X)</t>
    </r>
  </si>
  <si>
    <r>
      <t>Las 11</t>
    </r>
    <r>
      <rPr>
        <sz val="9"/>
        <color indexed="10"/>
        <rFont val="Calibri"/>
        <family val="2"/>
      </rPr>
      <t xml:space="preserve"> </t>
    </r>
    <r>
      <rPr>
        <sz val="9"/>
        <color indexed="8"/>
        <rFont val="Calibri"/>
        <family val="2"/>
      </rPr>
      <t>notas que se acompañan forman parte integrante de los Estados Contables.</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</si>
  <si>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</si>
  <si>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</si>
  <si>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</si>
  <si>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</si>
  <si>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</si>
  <si>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</si>
  <si>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</si>
  <si>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</si>
  <si>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</si>
  <si>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 xml:space="preserve">Los estados contables han sido preparados de acuerdo a la Res. 35/23 de la Comision Nacional de Valores y Normas Contables Vigentes en Paraguay. </t>
  </si>
  <si>
    <t>DEUDORES VARIOS VIGENTES</t>
  </si>
  <si>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</si>
  <si>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</si>
  <si>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</si>
  <si>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Venta de Activo Fijo</t>
  </si>
  <si>
    <t>w)  Gastos Operativos</t>
  </si>
  <si>
    <t xml:space="preserve">Costos de Ventas </t>
  </si>
  <si>
    <t>NO APLICA</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</si>
  <si>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</si>
  <si>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</si>
  <si>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</si>
  <si>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</si>
  <si>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</si>
  <si>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</si>
  <si>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</si>
  <si>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</si>
  <si>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</si>
  <si>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</si>
  <si>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</si>
  <si>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</si>
  <si>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</si>
  <si>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</si>
  <si>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</si>
  <si>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</si>
  <si>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</si>
  <si>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</si>
  <si>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</si>
  <si>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</si>
  <si>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</si>
  <si>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</si>
  <si>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</si>
  <si>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</si>
  <si>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</si>
  <si>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</si>
  <si>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</si>
  <si>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 xml:space="preserve">Número de Inscripción en el Registro de la CNV: </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</si>
  <si>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</si>
  <si>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</si>
  <si>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</si>
  <si>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</si>
  <si>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</si>
  <si>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</si>
  <si>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</si>
  <si>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</si>
  <si>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</si>
  <si>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</si>
  <si>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</si>
  <si>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</si>
  <si>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</si>
  <si>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</si>
  <si>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</si>
  <si>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</si>
  <si>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</si>
  <si>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</si>
  <si>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</si>
  <si>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</si>
  <si>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</si>
  <si>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</si>
  <si>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IOIO SAECA</t>
  </si>
  <si>
    <t>Accionista 99,61%</t>
  </si>
  <si>
    <t>Accionista 0,39%</t>
  </si>
  <si>
    <t>No</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</si>
  <si>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</si>
  <si>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</si>
  <si>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</si>
  <si>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</si>
  <si>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</si>
  <si>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</si>
  <si>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</si>
  <si>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</si>
  <si>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</si>
  <si>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Ajustes/desafectación de aportes</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</si>
  <si>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</si>
  <si>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</si>
  <si>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</si>
  <si>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</si>
  <si>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</si>
  <si>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</si>
  <si>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</si>
  <si>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</si>
  <si>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</si>
  <si>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</si>
  <si>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</si>
  <si>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</si>
  <si>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</si>
  <si>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Ueno Casa de Bolsa S.A., al cierre del primer trimestre del 2023 cuenta con participación en BVPASA (Bolsa de Valores y Productos Asunción S.A.) de acuerdo con lo establecido en la Ley 5810/17 del Mercado de Capitales.</t>
  </si>
  <si>
    <t>Los ingresos y egresos son reconocidos de acuerdo con el criterio contable de lo devengado. Bajo tal criterio los efectos de las transacciones y otros eventos son reconocidos cuando ocurren y no cuando el efectivo es recibido o pagado.</t>
  </si>
  <si>
    <t>Los Gastos de constitucion y de organización seran amortizadas según lo establecido a la Ley N° 6380/19 y su reglamentación.</t>
  </si>
  <si>
    <t>Aportes a capitalizar</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</si>
  <si>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</si>
  <si>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</si>
  <si>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</si>
  <si>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Acciones de la Bolsa De Valores</t>
  </si>
  <si>
    <t>No aplicable</t>
  </si>
  <si>
    <t>No aplica</t>
  </si>
  <si>
    <t>f) OTROS CRÉDITOS</t>
  </si>
  <si>
    <t>TOTAL GENERAL CRÉDITOS</t>
  </si>
  <si>
    <t>Total Créditos Fiscales</t>
  </si>
  <si>
    <t>j)  Otros Créditos Corrientes y No Corrientes</t>
  </si>
  <si>
    <t xml:space="preserve"> CRÉDITOS FISCALES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</si>
  <si>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</si>
  <si>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</si>
  <si>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</si>
  <si>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</si>
  <si>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</si>
  <si>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</si>
  <si>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</si>
  <si>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</si>
  <si>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</si>
  <si>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</si>
  <si>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</si>
  <si>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</si>
  <si>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Total créditos fiscales</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</si>
  <si>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</si>
  <si>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</si>
  <si>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</si>
  <si>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</si>
  <si>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</si>
  <si>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r>
      <t xml:space="preserve">Obligac. por Contratos de Underwriting </t>
    </r>
    <r>
      <rPr>
        <b/>
        <sz val="14"/>
        <rFont val="Calibri"/>
        <family val="2"/>
        <scheme val="minor"/>
      </rPr>
      <t>(Nota 6 – p)</t>
    </r>
  </si>
  <si>
    <r>
      <t xml:space="preserve">Honorarios a Pagar </t>
    </r>
    <r>
      <rPr>
        <b/>
        <sz val="14"/>
        <rFont val="Calibri"/>
        <family val="2"/>
        <scheme val="minor"/>
      </rPr>
      <t>(Nota 5 – l)</t>
    </r>
  </si>
  <si>
    <t>Otros Activos Corrientes (Nota 5 - j)</t>
  </si>
  <si>
    <r>
      <t xml:space="preserve">Otros Pasivos Corrientes  </t>
    </r>
    <r>
      <rPr>
        <b/>
        <sz val="14"/>
        <rFont val="Calibri"/>
        <family val="2"/>
        <scheme val="minor"/>
      </rPr>
      <t>(Nota 5 – q)</t>
    </r>
  </si>
  <si>
    <r>
      <t xml:space="preserve">Empresas Relacionadas </t>
    </r>
    <r>
      <rPr>
        <b/>
        <sz val="14"/>
        <rFont val="Calibri"/>
        <family val="2"/>
        <scheme val="minor"/>
      </rPr>
      <t>(Nota 5– r )</t>
    </r>
  </si>
  <si>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</si>
  <si>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</si>
  <si>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</si>
  <si>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</si>
  <si>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</si>
  <si>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</si>
  <si>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</si>
  <si>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</si>
  <si>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</si>
  <si>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</si>
  <si>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</si>
  <si>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</si>
  <si>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</si>
  <si>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</si>
  <si>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UENO CTA AHORRO 619133287 GS. - TERCEROS</t>
  </si>
  <si>
    <t>UENO CTA AHORRO 611133292 USD. - TERCERO</t>
  </si>
  <si>
    <t>UENO CTA AHORRO 61931677 GS</t>
  </si>
  <si>
    <t>BANCOS CTA AHORRO 61135243 USD.</t>
  </si>
  <si>
    <t xml:space="preserve">UENO CTA AHORRO 619119169 GS. </t>
  </si>
  <si>
    <t>BANCO CTA AHORRO 619185503 GS.</t>
  </si>
  <si>
    <t>BANCOS CTA AHORRO 611180763 - ADM USD.</t>
  </si>
  <si>
    <t>BANCOS CTA AHORRO 611183967 - TH USD.</t>
  </si>
  <si>
    <t>Otros Créditos</t>
  </si>
  <si>
    <t>BONOS FINANCIEROS  (ISO 4217) USD.</t>
  </si>
  <si>
    <t xml:space="preserve">Anticipo impuesto a la renta (Nota 5 - f.) </t>
  </si>
  <si>
    <t>La entidad  tiene participación en la Bolsa de Valores por Valor Nominal de  Gs. 200.000.0000 (Guaraníes Doscientos millones).-</t>
  </si>
  <si>
    <t>Otros Creditos</t>
  </si>
  <si>
    <t>SALDO INICIAL</t>
  </si>
  <si>
    <t>SALDO</t>
  </si>
  <si>
    <t>AUMENTOS</t>
  </si>
  <si>
    <t>AMOTIZACIONES</t>
  </si>
  <si>
    <t>NETO FINAL</t>
  </si>
  <si>
    <t>TOTAL ACTUAL</t>
  </si>
  <si>
    <t>TOTAL EJERCICIO ANTERIOR</t>
  </si>
  <si>
    <t>Marca</t>
  </si>
  <si>
    <t>IVA a Pagar</t>
  </si>
  <si>
    <t>Ingresos Por Asesoria</t>
  </si>
  <si>
    <t>Aranceles Pagados</t>
  </si>
  <si>
    <t>Fondo de Garantia</t>
  </si>
  <si>
    <t>Intereses Por Operaciones REPO</t>
  </si>
  <si>
    <t>Aguinaldos</t>
  </si>
  <si>
    <t>Aporte Patronal</t>
  </si>
  <si>
    <t>Efectivo Pagado Honorarios</t>
  </si>
  <si>
    <t>Pagos a proveedores y Acreedores</t>
  </si>
  <si>
    <t xml:space="preserve">Inversiones </t>
  </si>
  <si>
    <t>Aportes para Futuro Capitalizacion</t>
  </si>
  <si>
    <r>
      <t>Las 11</t>
    </r>
    <r>
      <rPr>
        <sz val="10"/>
        <color indexed="10"/>
        <rFont val="Tahoma"/>
        <family val="2"/>
      </rPr>
      <t xml:space="preserve"> </t>
    </r>
    <r>
      <rPr>
        <sz val="10"/>
        <rFont val="Tahoma"/>
        <family val="2"/>
      </rPr>
      <t>notas que se acompañan forman parte integrante de los estados contables.</t>
    </r>
  </si>
  <si>
    <t>Costo de Ventas de Acciones</t>
  </si>
  <si>
    <t>Venta de acciones</t>
  </si>
  <si>
    <t>CORRESPONDIENTE AL  31/12/2023 COMPARATIVO CON 31/12/2022</t>
  </si>
  <si>
    <t>UENO CTA AHORRO 61135243 USD.</t>
  </si>
  <si>
    <t>UENO CTA AHORRO 611180763 - ADM USD.</t>
  </si>
  <si>
    <t>UENO CTA AHORRO 611183967 - TH USD.</t>
  </si>
  <si>
    <t>UENO BANK S.A.</t>
  </si>
  <si>
    <t>Otros Anticipos</t>
  </si>
  <si>
    <t xml:space="preserve">Depreciacion del ejercicio </t>
  </si>
  <si>
    <t>CORRESPONDIENTE AL  31/12/2023</t>
  </si>
  <si>
    <t>CORRESPONDIENTE AL 31/12/2023</t>
  </si>
  <si>
    <t>NOTAS A LOS ESTADOS FINANCIEROS AL 31/12/2023</t>
  </si>
  <si>
    <t>Los bienes de uso son depreciados por un sistema de línea recta en función a los años de vida útil estimados.</t>
  </si>
  <si>
    <t>Los Activos y pasivos  moneda extranjera se valúan a su valor de cotización al cierre, de acuerdo con las disposiciones de la S.E.T.,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</si>
  <si>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Para la Valuacion de las Inversiones temporales y permantentes se valuan a su valor de incorporación. Salvo, a la Acción de la Bolsa que se valua al ultimo precio de transacción.</t>
  </si>
  <si>
    <t>Cambio Cierre periodo actual (guaranies)</t>
  </si>
  <si>
    <t>Frigorifico Concepcion</t>
  </si>
  <si>
    <t>ELECROBAN SAECA</t>
  </si>
  <si>
    <t>GD</t>
  </si>
  <si>
    <t>Títulos de Renta Variable LP</t>
  </si>
  <si>
    <t>CREDITOS</t>
  </si>
  <si>
    <t>Fondo de Garantia BVPASA</t>
  </si>
  <si>
    <t>Arenceles Cobradas</t>
  </si>
  <si>
    <t xml:space="preserve">Comisiones Cobradas </t>
  </si>
  <si>
    <t>Intereses Cobrados Por Instrumento</t>
  </si>
  <si>
    <t>Dividendos Cobrados</t>
  </si>
  <si>
    <t xml:space="preserve">Intereses Cobrados </t>
  </si>
  <si>
    <t>Ingreso Por DF de Cambio</t>
  </si>
  <si>
    <t>Ingresos Varios</t>
  </si>
  <si>
    <t>Vacaciones</t>
  </si>
  <si>
    <t>Asesoria Legal</t>
  </si>
  <si>
    <t>Depreciacion de Activo</t>
  </si>
  <si>
    <t>Publicidad y Propaganda</t>
  </si>
  <si>
    <t>Multas y Sanciones</t>
  </si>
  <si>
    <t>Otros Gastos Administrativo</t>
  </si>
  <si>
    <t>Honorarios de Directorio</t>
  </si>
  <si>
    <t>Honorarios Por Servicios</t>
  </si>
  <si>
    <t>Información al 31/12/2023</t>
  </si>
  <si>
    <t>Oscar Luis Urdapilleta García</t>
  </si>
  <si>
    <t>Vit Bubak</t>
  </si>
  <si>
    <t>Gastos Financieros</t>
  </si>
  <si>
    <t>ACCIONES ORDINARIAS CARTULARES AFPISA  P</t>
  </si>
  <si>
    <t>Total De Inversiones a Corto plazo</t>
  </si>
  <si>
    <t>Inversiones Largo Plazo</t>
  </si>
  <si>
    <t>Total Inversion Largo Plaza</t>
  </si>
  <si>
    <r>
      <t xml:space="preserve">Los Estados Contables (Balance General, Estado de Resultados, Estado de Flujo de Efectivo y Estado de Variación del Patrimonio Neto) correspondientes al 30 de diciembre de 2023 han sido considerados y aprobados según Acta de Directorio </t>
    </r>
    <r>
      <rPr>
        <sz val="12"/>
        <rFont val="Calibri"/>
        <family val="2"/>
      </rPr>
      <t>N° 28, de fecha 14 de noviembre de 2023.</t>
    </r>
  </si>
  <si>
    <t>Ueno Bank S.A.</t>
  </si>
  <si>
    <t>Miguel Angel Almada Frutos</t>
  </si>
  <si>
    <t>Liz Raquel Vazquez Benitez</t>
  </si>
  <si>
    <t>Ueno Bank S.A</t>
  </si>
  <si>
    <t>De acuerdo con lo previsto en los artículos 113 y 114 de la Ley 5810/2017, la entidad tiene constituida como garantía Gs.728.983.000- , representados por Bonos emitidos por CECON SAE.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</si>
</sst>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s>
  <fonts count="76">
    <font>
      <sz val="11"/>
      <color theme="1"/>
      <name val="Calibri"/>
      <family val="2"/>
      <scheme val="minor"/>
    </font>
    <font>
      <sz val="10"/>
      <name val="Arial"/>
      <family val="2"/>
    </font>
    <font>
      <sz val="10"/>
      <color indexed="8"/>
      <name val="Calibri"/>
      <family val="2"/>
    </font>
    <font>
      <b/>
      <sz val="9"/>
      <color indexed="8"/>
      <name val="Calibri"/>
      <family val="2"/>
    </font>
    <font>
      <sz val="9"/>
      <color indexed="10"/>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b/>
      <sz val="9"/>
      <name val="Calibri"/>
      <family val="2"/>
      <scheme val="minor"/>
    </font>
    <font>
      <u/>
      <sz val="9"/>
      <color theme="1"/>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7"/>
      <color rgb="FF000000"/>
      <name val="Tahoma"/>
      <family val="2"/>
    </font>
    <font>
      <b/>
      <sz val="8"/>
      <color rgb="FF000000"/>
      <name val="Tahoma"/>
      <family val="2"/>
    </font>
    <font>
      <b/>
      <sz val="12"/>
      <color theme="1"/>
      <name val="Tahoma"/>
      <family val="2"/>
    </font>
    <font>
      <sz val="14"/>
      <color theme="1"/>
      <name val="Tahoma"/>
      <family val="2"/>
    </font>
    <font>
      <b/>
      <sz val="9"/>
      <color theme="1"/>
      <name val="Tahoma"/>
      <family val="2"/>
    </font>
    <font>
      <sz val="9"/>
      <color theme="1"/>
      <name val="Tahoma"/>
      <family val="2"/>
    </font>
    <font>
      <sz val="8"/>
      <color theme="1"/>
      <name val="Tahoma"/>
      <family val="2"/>
    </font>
    <font>
      <sz val="10"/>
      <color theme="1"/>
      <name val="Tahoma"/>
      <family val="2"/>
    </font>
    <font>
      <b/>
      <sz val="10"/>
      <color theme="1"/>
      <name val="Tahoma"/>
      <family val="2"/>
    </font>
    <font>
      <sz val="14"/>
      <color rgb="FFFF0000"/>
      <name val="Tahoma"/>
      <family val="2"/>
    </font>
    <font>
      <b/>
      <sz val="14"/>
      <color theme="1"/>
      <name val="Tahoma"/>
      <family val="2"/>
    </font>
    <font>
      <sz val="10"/>
      <name val="Tahoma"/>
      <family val="2"/>
    </font>
    <font>
      <sz val="10"/>
      <color indexed="10"/>
      <name val="Tahoma"/>
      <family val="2"/>
    </font>
    <font>
      <b/>
      <sz val="16"/>
      <name val="Calibri"/>
      <family val="2"/>
      <scheme val="minor"/>
    </font>
    <font>
      <b/>
      <u/>
      <sz val="12"/>
      <name val="Calibri"/>
      <family val="2"/>
      <scheme val="minor"/>
    </font>
    <font>
      <sz val="10"/>
      <color indexed="8"/>
      <name val="Ueno Logical"/>
      <family val="2"/>
    </font>
    <font>
      <b/>
      <sz val="11"/>
      <color theme="1"/>
      <name val="Tahoma"/>
      <family val="2"/>
    </font>
    <font>
      <b/>
      <sz val="11"/>
      <color rgb="FF000000"/>
      <name val="Calibri"/>
      <family val="2"/>
      <scheme val="minor"/>
    </font>
    <font>
      <b/>
      <sz val="10"/>
      <color rgb="FF000000"/>
      <name val="Calibri"/>
      <family val="2"/>
      <scheme val="minor"/>
    </font>
    <font>
      <sz val="12"/>
      <name val="Calibri"/>
      <family val="2"/>
    </font>
  </fonts>
  <fills count="6">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s>
  <cellStyleXfs count="675">
    <xf numFmtId="0" fontId="0" fillId="0" borderId="0"/>
    <xf numFmtId="43"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1" fillId="0" borderId="0"/>
    <xf numFmtId="43" fontId="47" fillId="0" borderId="0" applyFont="0" applyFill="0" applyBorder="0" applyAlignment="0" applyProtection="0"/>
    <xf numFmtId="0" fontId="1" fillId="0" borderId="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 fillId="0" borderId="0" applyFont="0" applyFill="0" applyBorder="0" applyAlignment="0" applyProtection="0"/>
    <xf numFmtId="0" fontId="1" fillId="0" borderId="0" applyNumberFormat="0" applyFill="0" applyBorder="0" applyAlignment="0" applyProtection="0"/>
    <xf numFmtId="0" fontId="11" fillId="0" borderId="0"/>
    <xf numFmtId="0" fontId="1" fillId="0" borderId="0"/>
    <xf numFmtId="43" fontId="1" fillId="0" borderId="0" applyFont="0" applyFill="0" applyBorder="0" applyAlignment="0" applyProtection="0"/>
    <xf numFmtId="165" fontId="11" fillId="0" borderId="0" applyFont="0" applyFill="0" applyBorder="0" applyAlignment="0" applyProtection="0"/>
    <xf numFmtId="0" fontId="49" fillId="0" borderId="0"/>
    <xf numFmtId="164" fontId="1" fillId="0" borderId="0" applyFont="0" applyFill="0" applyBorder="0" applyAlignment="0" applyProtection="0"/>
    <xf numFmtId="43" fontId="11" fillId="0" borderId="0" applyFont="0" applyFill="0" applyBorder="0" applyAlignment="0" applyProtection="0"/>
    <xf numFmtId="0" fontId="49" fillId="0" borderId="0"/>
    <xf numFmtId="0" fontId="1" fillId="0" borderId="0"/>
    <xf numFmtId="43" fontId="47"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5"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50" fillId="0" borderId="0"/>
    <xf numFmtId="43" fontId="11" fillId="0" borderId="0" applyFont="0" applyFill="0" applyBorder="0" applyAlignment="0" applyProtection="0"/>
    <xf numFmtId="0" fontId="13" fillId="0" borderId="0"/>
    <xf numFmtId="0" fontId="1" fillId="0" borderId="0"/>
    <xf numFmtId="0" fontId="51" fillId="0" borderId="0"/>
    <xf numFmtId="0" fontId="52" fillId="0" borderId="0"/>
    <xf numFmtId="0" fontId="53" fillId="0" borderId="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9" fontId="11" fillId="0" borderId="0" applyFont="0" applyFill="0" applyBorder="0" applyAlignment="0" applyProtection="0"/>
    <xf numFmtId="0" fontId="47" fillId="0" borderId="0"/>
    <xf numFmtId="167" fontId="11" fillId="0" borderId="0" applyFont="0" applyFill="0" applyBorder="0" applyAlignment="0" applyProtection="0"/>
    <xf numFmtId="167" fontId="11" fillId="0" borderId="0" applyFont="0" applyFill="0" applyBorder="0" applyAlignment="0" applyProtection="0"/>
    <xf numFmtId="0" fontId="20" fillId="0" borderId="0"/>
    <xf numFmtId="0" fontId="11" fillId="0" borderId="0"/>
    <xf numFmtId="43" fontId="47" fillId="0" borderId="0" applyFont="0" applyFill="0" applyBorder="0" applyAlignment="0" applyProtection="0"/>
    <xf numFmtId="169" fontId="54" fillId="0" borderId="0" applyBorder="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0" fillId="0" borderId="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0" fontId="20" fillId="0" borderId="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 fillId="0" borderId="0"/>
    <xf numFmtId="170" fontId="47" fillId="0" borderId="0" applyFont="0" applyFill="0" applyBorder="0" applyAlignment="0" applyProtection="0"/>
    <xf numFmtId="165" fontId="25" fillId="0" borderId="0" applyFont="0" applyFill="0" applyBorder="0" applyAlignment="0" applyProtection="0"/>
    <xf numFmtId="0" fontId="25" fillId="0" borderId="0"/>
    <xf numFmtId="0" fontId="47" fillId="0" borderId="0"/>
    <xf numFmtId="0" fontId="11" fillId="0" borderId="0"/>
    <xf numFmtId="9" fontId="25"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0" fontId="11" fillId="0" borderId="0"/>
    <xf numFmtId="167" fontId="11" fillId="0" borderId="0" applyFont="0" applyFill="0" applyBorder="0" applyAlignment="0" applyProtection="0"/>
    <xf numFmtId="165" fontId="25"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48"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1" fillId="0" borderId="0"/>
    <xf numFmtId="0" fontId="1" fillId="0" borderId="0"/>
    <xf numFmtId="0" fontId="1" fillId="0" borderId="0"/>
    <xf numFmtId="0" fontId="1" fillId="0" borderId="0"/>
    <xf numFmtId="173" fontId="11"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3" fillId="0" borderId="0"/>
    <xf numFmtId="0" fontId="51" fillId="0" borderId="0"/>
    <xf numFmtId="167"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0" fontId="25"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cellStyleXfs>
  <cellXfs count="548">
    <xf numFmtId="0" fontId="0" fillId="0" borderId="0" xfId="0"/>
    <xf numFmtId="0" fontId="0" fillId="2" borderId="0" xfId="0" applyFill="1"/>
    <xf numFmtId="0" fontId="12" fillId="2" borderId="0" xfId="0" applyFont="1" applyFill="1"/>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21" fillId="4" borderId="55" xfId="0" applyFont="1" applyFill="1" applyBorder="1"/>
    <xf numFmtId="0" fontId="21" fillId="4" borderId="56" xfId="0" applyFont="1" applyFill="1" applyBorder="1"/>
    <xf numFmtId="41" fontId="21" fillId="4" borderId="56" xfId="2" applyFont="1" applyFill="1" applyBorder="1" applyAlignment="1">
      <alignment horizontal="center"/>
    </xf>
    <xf numFmtId="1" fontId="21" fillId="4" borderId="56" xfId="0" applyNumberFormat="1" applyFont="1" applyFill="1" applyBorder="1" applyAlignment="1">
      <alignment horizontal="center"/>
    </xf>
    <xf numFmtId="0" fontId="22" fillId="2" borderId="0" xfId="0" applyFont="1" applyFill="1" applyAlignment="1">
      <alignment horizontal="left"/>
    </xf>
    <xf numFmtId="0" fontId="20" fillId="2" borderId="0" xfId="0" applyFont="1" applyFill="1" applyAlignment="1">
      <alignment horizontal="left"/>
    </xf>
    <xf numFmtId="0" fontId="17"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3" fillId="5" borderId="19" xfId="0" applyFont="1" applyFill="1" applyBorder="1" applyAlignment="1">
      <alignment horizontal="center" vertical="center" wrapText="1"/>
    </xf>
    <xf numFmtId="9" fontId="13" fillId="2" borderId="19" xfId="0" applyNumberFormat="1" applyFont="1" applyFill="1" applyBorder="1" applyAlignment="1">
      <alignment horizontal="center" vertical="center" wrapText="1"/>
    </xf>
    <xf numFmtId="0" fontId="25" fillId="2" borderId="0" xfId="0" applyFont="1" applyFill="1"/>
    <xf numFmtId="168" fontId="25" fillId="2" borderId="0" xfId="1" applyNumberFormat="1" applyFont="1" applyFill="1" applyAlignment="1">
      <alignment horizontal="center"/>
    </xf>
    <xf numFmtId="0" fontId="26" fillId="2" borderId="0" xfId="0" applyFont="1" applyFill="1" applyAlignment="1">
      <alignment horizontal="justify"/>
    </xf>
    <xf numFmtId="0" fontId="25" fillId="2" borderId="0" xfId="0" applyFont="1" applyFill="1" applyAlignment="1">
      <alignment horizontal="justify"/>
    </xf>
    <xf numFmtId="0" fontId="26" fillId="2" borderId="0" xfId="0" applyFont="1" applyFill="1" applyAlignment="1">
      <alignment horizontal="left"/>
    </xf>
    <xf numFmtId="0" fontId="25"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26" fillId="2" borderId="0" xfId="0" applyFont="1" applyFill="1"/>
    <xf numFmtId="0" fontId="26" fillId="2" borderId="19" xfId="0" applyFont="1" applyFill="1" applyBorder="1" applyAlignment="1">
      <alignment horizontal="center" vertical="center" wrapText="1"/>
    </xf>
    <xf numFmtId="0" fontId="26" fillId="2" borderId="19" xfId="0" applyFont="1" applyFill="1" applyBorder="1" applyAlignment="1">
      <alignment horizontal="center" wrapText="1"/>
    </xf>
    <xf numFmtId="0" fontId="25" fillId="2" borderId="0" xfId="0" applyFont="1" applyFill="1" applyAlignment="1">
      <alignment horizontal="right"/>
    </xf>
    <xf numFmtId="0" fontId="25" fillId="2" borderId="19" xfId="0" applyFont="1" applyFill="1" applyBorder="1" applyAlignment="1">
      <alignment horizontal="center"/>
    </xf>
    <xf numFmtId="4" fontId="25" fillId="2" borderId="19" xfId="0" applyNumberFormat="1" applyFont="1" applyFill="1" applyBorder="1"/>
    <xf numFmtId="3" fontId="25" fillId="2" borderId="19" xfId="0" applyNumberFormat="1" applyFont="1" applyFill="1" applyBorder="1"/>
    <xf numFmtId="4" fontId="25" fillId="2" borderId="19" xfId="0" applyNumberFormat="1" applyFont="1" applyFill="1" applyBorder="1" applyAlignment="1">
      <alignment horizontal="center" wrapText="1"/>
    </xf>
    <xf numFmtId="43" fontId="25" fillId="2" borderId="0" xfId="1" applyFont="1" applyFill="1" applyAlignment="1">
      <alignment horizontal="center"/>
    </xf>
    <xf numFmtId="0" fontId="25" fillId="2" borderId="0" xfId="0" applyFont="1" applyFill="1" applyAlignment="1">
      <alignment horizontal="center"/>
    </xf>
    <xf numFmtId="4" fontId="25" fillId="2" borderId="0" xfId="0" applyNumberFormat="1" applyFont="1" applyFill="1"/>
    <xf numFmtId="168" fontId="25" fillId="2" borderId="0" xfId="1" applyNumberFormat="1" applyFont="1" applyFill="1" applyBorder="1" applyAlignment="1">
      <alignment horizontal="center"/>
    </xf>
    <xf numFmtId="0" fontId="25" fillId="2" borderId="19" xfId="0" applyFont="1" applyFill="1" applyBorder="1"/>
    <xf numFmtId="4" fontId="25" fillId="2" borderId="19" xfId="0" applyNumberFormat="1" applyFont="1" applyFill="1" applyBorder="1" applyAlignment="1">
      <alignment horizontal="center" vertical="top" wrapText="1"/>
    </xf>
    <xf numFmtId="3" fontId="25" fillId="2" borderId="11" xfId="0" applyNumberFormat="1" applyFont="1" applyFill="1" applyBorder="1" applyAlignment="1">
      <alignment horizontal="center"/>
    </xf>
    <xf numFmtId="3" fontId="25" fillId="2" borderId="19" xfId="0" applyNumberFormat="1" applyFont="1" applyFill="1" applyBorder="1" applyAlignment="1">
      <alignment horizontal="center"/>
    </xf>
    <xf numFmtId="3" fontId="26" fillId="2" borderId="11" xfId="0" applyNumberFormat="1" applyFont="1" applyFill="1" applyBorder="1"/>
    <xf numFmtId="3" fontId="25" fillId="2" borderId="0" xfId="0" applyNumberFormat="1" applyFont="1" applyFill="1"/>
    <xf numFmtId="0" fontId="29" fillId="2" borderId="19" xfId="0" applyFont="1" applyFill="1" applyBorder="1" applyAlignment="1">
      <alignment horizontal="left" wrapText="1"/>
    </xf>
    <xf numFmtId="0" fontId="29" fillId="2" borderId="19" xfId="0" applyFont="1" applyFill="1" applyBorder="1"/>
    <xf numFmtId="3" fontId="29" fillId="2" borderId="19" xfId="0" applyNumberFormat="1" applyFont="1" applyFill="1" applyBorder="1"/>
    <xf numFmtId="0" fontId="26" fillId="2" borderId="0" xfId="0" applyFont="1" applyFill="1" applyAlignment="1">
      <alignment horizontal="left" wrapText="1"/>
    </xf>
    <xf numFmtId="3" fontId="26" fillId="2" borderId="0" xfId="0" applyNumberFormat="1" applyFont="1" applyFill="1"/>
    <xf numFmtId="0" fontId="26" fillId="2" borderId="0" xfId="0" applyFont="1" applyFill="1" applyAlignment="1">
      <alignment horizontal="center" wrapText="1"/>
    </xf>
    <xf numFmtId="14" fontId="26" fillId="2" borderId="19" xfId="0" applyNumberFormat="1" applyFont="1" applyFill="1" applyBorder="1" applyAlignment="1">
      <alignment horizontal="center" vertical="center" wrapText="1"/>
    </xf>
    <xf numFmtId="14" fontId="26" fillId="2" borderId="0" xfId="0" applyNumberFormat="1" applyFont="1" applyFill="1" applyAlignment="1">
      <alignment horizontal="center" vertical="center" wrapText="1"/>
    </xf>
    <xf numFmtId="0" fontId="26" fillId="2" borderId="19" xfId="0" applyFont="1" applyFill="1" applyBorder="1" applyAlignment="1">
      <alignment vertical="top" wrapText="1"/>
    </xf>
    <xf numFmtId="3" fontId="26" fillId="2" borderId="19" xfId="0" applyNumberFormat="1" applyFont="1" applyFill="1" applyBorder="1" applyAlignment="1">
      <alignment horizontal="right" vertical="top" wrapText="1"/>
    </xf>
    <xf numFmtId="0" fontId="25" fillId="2" borderId="19" xfId="0" applyFont="1" applyFill="1" applyBorder="1" applyAlignment="1">
      <alignment vertical="top" wrapText="1"/>
    </xf>
    <xf numFmtId="3" fontId="30" fillId="2" borderId="19" xfId="0" applyNumberFormat="1" applyFont="1" applyFill="1" applyBorder="1" applyAlignment="1">
      <alignment horizontal="right" vertical="top" wrapText="1"/>
    </xf>
    <xf numFmtId="3" fontId="30" fillId="2" borderId="0" xfId="0" applyNumberFormat="1" applyFont="1" applyFill="1" applyAlignment="1">
      <alignment horizontal="right" vertical="top" wrapText="1"/>
    </xf>
    <xf numFmtId="3" fontId="25" fillId="2" borderId="19" xfId="0" applyNumberFormat="1" applyFont="1" applyFill="1" applyBorder="1" applyAlignment="1">
      <alignment horizontal="right" vertical="top" wrapText="1"/>
    </xf>
    <xf numFmtId="0" fontId="25" fillId="2" borderId="0" xfId="0" applyFont="1" applyFill="1" applyAlignment="1">
      <alignment vertical="top" wrapText="1"/>
    </xf>
    <xf numFmtId="3" fontId="25" fillId="2" borderId="0" xfId="0" applyNumberFormat="1" applyFont="1" applyFill="1" applyAlignment="1">
      <alignment horizontal="right" vertical="top" wrapText="1"/>
    </xf>
    <xf numFmtId="3" fontId="25" fillId="2" borderId="0" xfId="0" applyNumberFormat="1" applyFont="1" applyFill="1" applyAlignment="1">
      <alignment horizontal="center"/>
    </xf>
    <xf numFmtId="3" fontId="26" fillId="2" borderId="0" xfId="0" applyNumberFormat="1" applyFont="1" applyFill="1" applyAlignment="1">
      <alignment horizontal="center"/>
    </xf>
    <xf numFmtId="0" fontId="29" fillId="2" borderId="19" xfId="0" applyFont="1" applyFill="1" applyBorder="1" applyAlignment="1">
      <alignment horizontal="center"/>
    </xf>
    <xf numFmtId="0" fontId="29" fillId="2" borderId="19" xfId="0" applyFont="1" applyFill="1" applyBorder="1" applyAlignment="1">
      <alignment horizontal="centerContinuous" vertical="center" wrapText="1"/>
    </xf>
    <xf numFmtId="3" fontId="29" fillId="2" borderId="0" xfId="0" applyNumberFormat="1" applyFont="1" applyFill="1"/>
    <xf numFmtId="168" fontId="29" fillId="2" borderId="0" xfId="1" applyNumberFormat="1" applyFont="1" applyFill="1" applyBorder="1"/>
    <xf numFmtId="168" fontId="29" fillId="2" borderId="0" xfId="1" applyNumberFormat="1" applyFont="1" applyFill="1" applyBorder="1" applyAlignment="1">
      <alignment horizontal="center"/>
    </xf>
    <xf numFmtId="0" fontId="26" fillId="2" borderId="19" xfId="0" applyFont="1" applyFill="1" applyBorder="1"/>
    <xf numFmtId="3" fontId="25" fillId="2" borderId="19" xfId="0" applyNumberFormat="1" applyFont="1" applyFill="1" applyBorder="1" applyAlignment="1">
      <alignment horizontal="right"/>
    </xf>
    <xf numFmtId="3" fontId="26" fillId="2" borderId="19" xfId="0" applyNumberFormat="1" applyFont="1" applyFill="1" applyBorder="1"/>
    <xf numFmtId="3" fontId="30" fillId="2" borderId="19" xfId="0" applyNumberFormat="1" applyFont="1" applyFill="1" applyBorder="1"/>
    <xf numFmtId="3" fontId="31" fillId="2" borderId="19" xfId="0" applyNumberFormat="1" applyFont="1" applyFill="1" applyBorder="1" applyAlignment="1">
      <alignment horizontal="right"/>
    </xf>
    <xf numFmtId="0" fontId="31" fillId="2" borderId="19" xfId="0" applyFont="1" applyFill="1" applyBorder="1" applyAlignment="1">
      <alignment horizontal="center"/>
    </xf>
    <xf numFmtId="3" fontId="32" fillId="2" borderId="19" xfId="0" applyNumberFormat="1" applyFont="1" applyFill="1" applyBorder="1" applyAlignment="1">
      <alignment horizontal="right"/>
    </xf>
    <xf numFmtId="0" fontId="32" fillId="2" borderId="19" xfId="0" applyFont="1" applyFill="1" applyBorder="1" applyAlignment="1">
      <alignment horizontal="center"/>
    </xf>
    <xf numFmtId="168" fontId="26" fillId="2" borderId="19" xfId="1" applyNumberFormat="1" applyFont="1" applyFill="1" applyBorder="1" applyAlignment="1">
      <alignment horizontal="center" wrapText="1"/>
    </xf>
    <xf numFmtId="168" fontId="25" fillId="2" borderId="19" xfId="1" applyNumberFormat="1" applyFont="1" applyFill="1" applyBorder="1" applyAlignment="1">
      <alignment horizontal="center"/>
    </xf>
    <xf numFmtId="168" fontId="25" fillId="2" borderId="19" xfId="1" applyNumberFormat="1" applyFont="1" applyFill="1" applyBorder="1"/>
    <xf numFmtId="3" fontId="25" fillId="2" borderId="25" xfId="0" applyNumberFormat="1" applyFont="1" applyFill="1" applyBorder="1"/>
    <xf numFmtId="0" fontId="25" fillId="2" borderId="25" xfId="0" applyFont="1" applyFill="1" applyBorder="1"/>
    <xf numFmtId="168" fontId="25" fillId="2" borderId="25" xfId="1" applyNumberFormat="1" applyFont="1" applyFill="1" applyBorder="1" applyAlignment="1">
      <alignment horizontal="center"/>
    </xf>
    <xf numFmtId="3" fontId="26" fillId="2" borderId="13" xfId="0" applyNumberFormat="1" applyFont="1" applyFill="1" applyBorder="1"/>
    <xf numFmtId="0" fontId="25" fillId="2" borderId="13" xfId="0" applyFont="1" applyFill="1" applyBorder="1"/>
    <xf numFmtId="168" fontId="25" fillId="2" borderId="13" xfId="1" applyNumberFormat="1" applyFont="1" applyFill="1" applyBorder="1" applyAlignment="1">
      <alignment horizontal="center"/>
    </xf>
    <xf numFmtId="168" fontId="32" fillId="2" borderId="19" xfId="1" applyNumberFormat="1" applyFont="1" applyFill="1" applyBorder="1" applyAlignment="1">
      <alignment horizontal="center"/>
    </xf>
    <xf numFmtId="168" fontId="31" fillId="2" borderId="19" xfId="1" applyNumberFormat="1" applyFont="1" applyFill="1" applyBorder="1" applyAlignment="1">
      <alignment horizontal="center"/>
    </xf>
    <xf numFmtId="168" fontId="26" fillId="2" borderId="0" xfId="1" applyNumberFormat="1" applyFont="1" applyFill="1" applyAlignment="1">
      <alignment horizontal="center"/>
    </xf>
    <xf numFmtId="0" fontId="25" fillId="2" borderId="0" xfId="0" applyFont="1" applyFill="1" applyAlignment="1">
      <alignment wrapText="1"/>
    </xf>
    <xf numFmtId="14" fontId="26" fillId="2" borderId="19" xfId="0" applyNumberFormat="1" applyFont="1" applyFill="1" applyBorder="1" applyAlignment="1">
      <alignment horizontal="center"/>
    </xf>
    <xf numFmtId="3" fontId="26" fillId="2" borderId="19" xfId="0" applyNumberFormat="1" applyFont="1" applyFill="1" applyBorder="1" applyAlignment="1">
      <alignment horizontal="right"/>
    </xf>
    <xf numFmtId="3" fontId="26" fillId="2" borderId="0" xfId="0" applyNumberFormat="1" applyFont="1" applyFill="1" applyAlignment="1">
      <alignment horizontal="right"/>
    </xf>
    <xf numFmtId="0" fontId="32" fillId="2" borderId="19" xfId="0" applyFont="1" applyFill="1" applyBorder="1" applyAlignment="1">
      <alignment horizontal="center" wrapText="1"/>
    </xf>
    <xf numFmtId="168" fontId="32" fillId="2" borderId="19" xfId="1" applyNumberFormat="1" applyFont="1" applyFill="1" applyBorder="1" applyAlignment="1">
      <alignment horizontal="center" wrapText="1"/>
    </xf>
    <xf numFmtId="0" fontId="25" fillId="2" borderId="19" xfId="0" applyFont="1" applyFill="1" applyBorder="1" applyAlignment="1">
      <alignment horizontal="right"/>
    </xf>
    <xf numFmtId="0" fontId="31" fillId="2" borderId="19" xfId="0" applyFont="1" applyFill="1" applyBorder="1" applyAlignment="1">
      <alignment horizontal="right"/>
    </xf>
    <xf numFmtId="41" fontId="25" fillId="2" borderId="19" xfId="2" applyFont="1" applyFill="1" applyBorder="1" applyAlignment="1">
      <alignment horizontal="right"/>
    </xf>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26" fillId="2" borderId="19" xfId="1" applyNumberFormat="1" applyFont="1" applyFill="1" applyBorder="1"/>
    <xf numFmtId="168" fontId="25" fillId="2" borderId="0" xfId="0" applyNumberFormat="1" applyFont="1" applyFill="1"/>
    <xf numFmtId="168" fontId="26" fillId="2" borderId="19" xfId="0" applyNumberFormat="1" applyFont="1" applyFill="1" applyBorder="1"/>
    <xf numFmtId="0" fontId="26" fillId="2" borderId="0" xfId="0" applyFont="1" applyFill="1" applyAlignment="1">
      <alignment horizontal="left" indent="1"/>
    </xf>
    <xf numFmtId="0" fontId="26" fillId="2" borderId="0" xfId="0" applyFont="1" applyFill="1" applyAlignment="1">
      <alignment horizontal="left" indent="5"/>
    </xf>
    <xf numFmtId="0" fontId="25" fillId="2" borderId="0" xfId="0" applyFont="1" applyFill="1" applyAlignment="1">
      <alignment horizontal="center" wrapText="1"/>
    </xf>
    <xf numFmtId="0" fontId="26" fillId="2" borderId="0" xfId="0" applyFont="1" applyFill="1" applyAlignment="1">
      <alignment horizontal="center"/>
    </xf>
    <xf numFmtId="0" fontId="25" fillId="2" borderId="0" xfId="0" applyFont="1" applyFill="1" applyAlignment="1">
      <alignment horizontal="left"/>
    </xf>
    <xf numFmtId="0" fontId="26" fillId="2" borderId="19" xfId="0" applyFont="1" applyFill="1" applyBorder="1" applyAlignment="1">
      <alignment horizontal="left"/>
    </xf>
    <xf numFmtId="0" fontId="30" fillId="2" borderId="19" xfId="6" applyFont="1" applyFill="1" applyBorder="1" applyAlignment="1">
      <alignment horizontal="left"/>
    </xf>
    <xf numFmtId="0" fontId="30" fillId="2" borderId="0" xfId="6" applyFont="1" applyFill="1" applyAlignment="1">
      <alignment horizontal="left"/>
    </xf>
    <xf numFmtId="0" fontId="25" fillId="2" borderId="19" xfId="0" applyFont="1" applyFill="1" applyBorder="1" applyAlignment="1">
      <alignment horizontal="left"/>
    </xf>
    <xf numFmtId="0" fontId="26" fillId="2" borderId="19" xfId="0" applyFont="1" applyFill="1" applyBorder="1" applyAlignment="1">
      <alignment horizontal="left" vertical="top" wrapText="1"/>
    </xf>
    <xf numFmtId="0" fontId="25" fillId="2" borderId="19" xfId="0" applyFont="1" applyFill="1" applyBorder="1" applyAlignment="1">
      <alignment horizontal="left" vertical="top" wrapText="1"/>
    </xf>
    <xf numFmtId="0" fontId="29" fillId="2" borderId="19" xfId="0" applyFont="1" applyFill="1" applyBorder="1" applyAlignment="1">
      <alignment horizontal="left"/>
    </xf>
    <xf numFmtId="0" fontId="31" fillId="2" borderId="19" xfId="0" applyFont="1" applyFill="1" applyBorder="1" applyAlignment="1">
      <alignment horizontal="left"/>
    </xf>
    <xf numFmtId="0" fontId="26" fillId="2" borderId="19" xfId="0" applyFont="1" applyFill="1" applyBorder="1" applyAlignment="1">
      <alignment horizontal="left" vertical="center" wrapText="1"/>
    </xf>
    <xf numFmtId="0" fontId="32" fillId="2" borderId="19" xfId="0" applyFont="1" applyFill="1" applyBorder="1" applyAlignment="1">
      <alignment horizontal="left"/>
    </xf>
    <xf numFmtId="0" fontId="32" fillId="2" borderId="0" xfId="0" applyFont="1" applyFill="1" applyAlignment="1">
      <alignment horizontal="left"/>
    </xf>
    <xf numFmtId="0" fontId="31" fillId="2" borderId="0" xfId="0" applyFont="1" applyFill="1" applyAlignment="1">
      <alignment horizontal="left"/>
    </xf>
    <xf numFmtId="0" fontId="31" fillId="2" borderId="19" xfId="0" applyFont="1" applyFill="1" applyBorder="1" applyAlignment="1">
      <alignment horizontal="left" wrapText="1"/>
    </xf>
    <xf numFmtId="0" fontId="0" fillId="2" borderId="0" xfId="0" applyFill="1" applyAlignment="1">
      <alignment horizontal="left"/>
    </xf>
    <xf numFmtId="4" fontId="33" fillId="2" borderId="0" xfId="0" applyNumberFormat="1" applyFont="1" applyFill="1"/>
    <xf numFmtId="0" fontId="25" fillId="2" borderId="8" xfId="0" applyFont="1" applyFill="1" applyBorder="1" applyAlignment="1">
      <alignment horizontal="left" wrapText="1"/>
    </xf>
    <xf numFmtId="4" fontId="30" fillId="2" borderId="19" xfId="8" applyNumberFormat="1" applyFont="1" applyFill="1" applyBorder="1"/>
    <xf numFmtId="3" fontId="30" fillId="2" borderId="19" xfId="8" applyNumberFormat="1" applyFont="1" applyFill="1" applyBorder="1"/>
    <xf numFmtId="0" fontId="25" fillId="2" borderId="26" xfId="0" applyFont="1" applyFill="1" applyBorder="1" applyAlignment="1">
      <alignment horizontal="left" wrapText="1"/>
    </xf>
    <xf numFmtId="4" fontId="30" fillId="2" borderId="25" xfId="8" applyNumberFormat="1" applyFont="1" applyFill="1" applyBorder="1"/>
    <xf numFmtId="4" fontId="25" fillId="2" borderId="25" xfId="0" applyNumberFormat="1" applyFont="1" applyFill="1" applyBorder="1"/>
    <xf numFmtId="3" fontId="30" fillId="2" borderId="19" xfId="0" applyNumberFormat="1" applyFont="1" applyFill="1" applyBorder="1" applyAlignment="1">
      <alignment horizontal="left"/>
    </xf>
    <xf numFmtId="0" fontId="30" fillId="2" borderId="8" xfId="4" applyFont="1" applyFill="1" applyBorder="1" applyAlignment="1">
      <alignment horizontal="left"/>
    </xf>
    <xf numFmtId="0" fontId="30" fillId="2" borderId="11" xfId="4" applyFont="1" applyFill="1" applyBorder="1" applyAlignment="1">
      <alignment horizontal="left"/>
    </xf>
    <xf numFmtId="0" fontId="30" fillId="2" borderId="19" xfId="4" applyFont="1" applyFill="1" applyBorder="1" applyAlignment="1">
      <alignment horizontal="left"/>
    </xf>
    <xf numFmtId="0" fontId="29" fillId="2" borderId="0" xfId="0" applyFont="1" applyFill="1" applyAlignment="1">
      <alignment horizontal="center"/>
    </xf>
    <xf numFmtId="0" fontId="32" fillId="2" borderId="0" xfId="0" applyFont="1" applyFill="1" applyAlignment="1">
      <alignment horizontal="center"/>
    </xf>
    <xf numFmtId="41" fontId="31" fillId="2" borderId="19" xfId="2" applyFont="1" applyFill="1" applyBorder="1" applyAlignment="1">
      <alignment horizontal="right"/>
    </xf>
    <xf numFmtId="0" fontId="0" fillId="2" borderId="0" xfId="0" applyFill="1" applyAlignment="1">
      <alignment wrapText="1"/>
    </xf>
    <xf numFmtId="0" fontId="26" fillId="2" borderId="19" xfId="0" applyFont="1" applyFill="1" applyBorder="1" applyAlignment="1">
      <alignment horizontal="center"/>
    </xf>
    <xf numFmtId="0" fontId="13" fillId="2" borderId="32" xfId="0" applyFont="1" applyFill="1" applyBorder="1" applyAlignment="1">
      <alignment horizontal="center"/>
    </xf>
    <xf numFmtId="0" fontId="13" fillId="2" borderId="33" xfId="0" applyFont="1" applyFill="1" applyBorder="1" applyAlignment="1">
      <alignment horizontal="center"/>
    </xf>
    <xf numFmtId="0" fontId="13" fillId="2" borderId="10" xfId="0" applyFont="1" applyFill="1" applyBorder="1" applyAlignment="1">
      <alignment horizontal="center"/>
    </xf>
    <xf numFmtId="0" fontId="13" fillId="2" borderId="34" xfId="0" applyFont="1" applyFill="1" applyBorder="1" applyAlignment="1">
      <alignment horizontal="center"/>
    </xf>
    <xf numFmtId="0" fontId="13" fillId="2" borderId="35" xfId="0" applyFont="1" applyFill="1" applyBorder="1" applyAlignment="1">
      <alignment horizontal="center"/>
    </xf>
    <xf numFmtId="0" fontId="13" fillId="2" borderId="34" xfId="0" applyFont="1" applyFill="1" applyBorder="1"/>
    <xf numFmtId="0" fontId="15" fillId="2" borderId="0" xfId="0" applyFont="1" applyFill="1" applyAlignment="1">
      <alignment horizontal="center" vertical="center"/>
    </xf>
    <xf numFmtId="0" fontId="17" fillId="2" borderId="32" xfId="0" applyFont="1" applyFill="1" applyBorder="1" applyAlignment="1">
      <alignment horizontal="left" vertical="center"/>
    </xf>
    <xf numFmtId="0" fontId="17" fillId="2" borderId="36" xfId="0" applyFont="1" applyFill="1" applyBorder="1" applyAlignment="1">
      <alignment horizontal="left" vertical="center"/>
    </xf>
    <xf numFmtId="0" fontId="13" fillId="2" borderId="32" xfId="0" applyFont="1" applyFill="1" applyBorder="1"/>
    <xf numFmtId="0" fontId="0" fillId="2" borderId="33" xfId="0" applyFill="1" applyBorder="1"/>
    <xf numFmtId="0" fontId="17" fillId="2" borderId="37" xfId="0" applyFont="1" applyFill="1" applyBorder="1" applyAlignment="1">
      <alignment horizontal="left" vertical="center"/>
    </xf>
    <xf numFmtId="0" fontId="17" fillId="2" borderId="0" xfId="0" applyFont="1" applyFill="1" applyAlignment="1">
      <alignment horizontal="left" vertical="center"/>
    </xf>
    <xf numFmtId="0" fontId="0" fillId="2" borderId="10" xfId="0" applyFill="1" applyBorder="1"/>
    <xf numFmtId="0" fontId="13" fillId="2" borderId="0" xfId="0" applyFont="1" applyFill="1" applyAlignment="1">
      <alignment horizontal="left" vertical="top" wrapText="1"/>
    </xf>
    <xf numFmtId="0" fontId="17" fillId="2" borderId="36" xfId="0" applyFont="1" applyFill="1" applyBorder="1" applyAlignment="1">
      <alignment horizontal="left" vertical="top" wrapText="1"/>
    </xf>
    <xf numFmtId="0" fontId="17" fillId="2" borderId="37"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7" fillId="2" borderId="0" xfId="0" applyFont="1" applyFill="1" applyAlignment="1">
      <alignment horizontal="left" vertical="top"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34" fillId="2" borderId="36" xfId="0" applyFont="1" applyFill="1" applyBorder="1" applyAlignment="1">
      <alignment horizontal="center" vertical="center"/>
    </xf>
    <xf numFmtId="0" fontId="19" fillId="2" borderId="0" xfId="0" applyFont="1" applyFill="1" applyAlignment="1">
      <alignment horizontal="left"/>
    </xf>
    <xf numFmtId="0" fontId="34" fillId="2" borderId="39" xfId="0" applyFont="1" applyFill="1" applyBorder="1" applyAlignment="1">
      <alignment horizontal="center" vertical="center"/>
    </xf>
    <xf numFmtId="0" fontId="34" fillId="2" borderId="33" xfId="0" applyFont="1" applyFill="1" applyBorder="1" applyAlignment="1">
      <alignment horizontal="center" vertical="center"/>
    </xf>
    <xf numFmtId="0" fontId="13" fillId="2" borderId="11"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32" xfId="0" applyFont="1" applyFill="1" applyBorder="1"/>
    <xf numFmtId="3" fontId="30" fillId="2" borderId="0" xfId="0" applyNumberFormat="1" applyFont="1" applyFill="1" applyAlignment="1">
      <alignment horizontal="left"/>
    </xf>
    <xf numFmtId="3" fontId="30" fillId="2" borderId="0" xfId="0" applyNumberFormat="1" applyFont="1" applyFill="1"/>
    <xf numFmtId="14" fontId="32" fillId="2" borderId="19" xfId="0" applyNumberFormat="1" applyFont="1" applyFill="1" applyBorder="1" applyAlignment="1">
      <alignment horizontal="center"/>
    </xf>
    <xf numFmtId="41" fontId="31" fillId="2" borderId="19" xfId="2" applyFont="1" applyFill="1" applyBorder="1" applyAlignment="1">
      <alignment horizontal="center"/>
    </xf>
    <xf numFmtId="41" fontId="32" fillId="2" borderId="19" xfId="2" applyFont="1" applyFill="1" applyBorder="1" applyAlignment="1">
      <alignment horizontal="right"/>
    </xf>
    <xf numFmtId="41" fontId="26" fillId="2" borderId="19" xfId="2" applyFont="1" applyFill="1" applyBorder="1"/>
    <xf numFmtId="14" fontId="26" fillId="2" borderId="11" xfId="0" applyNumberFormat="1" applyFont="1" applyFill="1" applyBorder="1" applyAlignment="1">
      <alignment horizontal="center" vertical="center" wrapText="1"/>
    </xf>
    <xf numFmtId="0" fontId="26" fillId="2" borderId="39" xfId="0" applyFont="1" applyFill="1" applyBorder="1" applyAlignment="1">
      <alignment horizontal="center" vertical="center" wrapText="1"/>
    </xf>
    <xf numFmtId="4" fontId="25" fillId="2" borderId="19" xfId="0" applyNumberFormat="1" applyFont="1" applyFill="1" applyBorder="1" applyAlignment="1">
      <alignment horizontal="right" vertical="top" wrapText="1"/>
    </xf>
    <xf numFmtId="168" fontId="25" fillId="2" borderId="19" xfId="1" applyNumberFormat="1" applyFont="1" applyFill="1" applyBorder="1" applyAlignment="1">
      <alignment horizontal="right" vertical="top" wrapText="1"/>
    </xf>
    <xf numFmtId="168" fontId="31" fillId="2" borderId="19" xfId="1" applyNumberFormat="1" applyFont="1" applyFill="1" applyBorder="1" applyAlignment="1">
      <alignment horizontal="right"/>
    </xf>
    <xf numFmtId="168" fontId="30" fillId="2" borderId="19" xfId="1" applyNumberFormat="1" applyFont="1" applyFill="1" applyBorder="1" applyAlignment="1">
      <alignment horizontal="right" vertical="top" wrapText="1"/>
    </xf>
    <xf numFmtId="9" fontId="21" fillId="4" borderId="56" xfId="9" applyFont="1" applyFill="1" applyBorder="1" applyAlignment="1">
      <alignment horizontal="center"/>
    </xf>
    <xf numFmtId="168" fontId="0" fillId="2" borderId="0" xfId="0" applyNumberFormat="1" applyFill="1"/>
    <xf numFmtId="168" fontId="36" fillId="2" borderId="0" xfId="1" applyNumberFormat="1" applyFont="1" applyFill="1" applyBorder="1"/>
    <xf numFmtId="41" fontId="25" fillId="2" borderId="0" xfId="2" applyFont="1" applyFill="1" applyBorder="1"/>
    <xf numFmtId="3" fontId="36" fillId="2" borderId="0" xfId="0" applyNumberFormat="1" applyFont="1" applyFill="1" applyAlignment="1">
      <alignment horizontal="right" vertical="top" wrapText="1"/>
    </xf>
    <xf numFmtId="3" fontId="33" fillId="2" borderId="0" xfId="0" applyNumberFormat="1" applyFont="1" applyFill="1" applyAlignment="1">
      <alignment horizontal="right" vertical="top" wrapText="1"/>
    </xf>
    <xf numFmtId="168" fontId="33" fillId="2" borderId="0" xfId="1" applyNumberFormat="1" applyFont="1" applyFill="1" applyBorder="1"/>
    <xf numFmtId="3" fontId="33" fillId="2" borderId="0" xfId="0" applyNumberFormat="1" applyFont="1" applyFill="1"/>
    <xf numFmtId="0" fontId="33" fillId="2" borderId="0" xfId="0" applyFont="1" applyFill="1"/>
    <xf numFmtId="3" fontId="33" fillId="2" borderId="0" xfId="0" applyNumberFormat="1" applyFont="1" applyFill="1" applyAlignment="1">
      <alignment wrapText="1"/>
    </xf>
    <xf numFmtId="0" fontId="25" fillId="0" borderId="19" xfId="0" applyFont="1" applyBorder="1" applyAlignment="1">
      <alignment horizontal="left"/>
    </xf>
    <xf numFmtId="0" fontId="25" fillId="0" borderId="19" xfId="0" applyFont="1" applyBorder="1"/>
    <xf numFmtId="3" fontId="25" fillId="0" borderId="19" xfId="0" applyNumberFormat="1" applyFont="1" applyBorder="1"/>
    <xf numFmtId="0" fontId="25" fillId="0" borderId="19" xfId="0" applyFont="1" applyBorder="1" applyAlignment="1">
      <alignment wrapText="1"/>
    </xf>
    <xf numFmtId="168" fontId="25" fillId="0" borderId="0" xfId="1" applyNumberFormat="1" applyFont="1" applyFill="1" applyAlignment="1">
      <alignment horizontal="center"/>
    </xf>
    <xf numFmtId="0" fontId="25" fillId="0" borderId="0" xfId="0" applyFont="1"/>
    <xf numFmtId="41" fontId="13" fillId="0" borderId="12" xfId="2" applyFont="1" applyFill="1" applyBorder="1" applyAlignment="1">
      <alignment vertical="center" wrapText="1"/>
    </xf>
    <xf numFmtId="3" fontId="13" fillId="0" borderId="0" xfId="0" applyNumberFormat="1" applyFont="1" applyAlignment="1">
      <alignment horizontal="right" vertical="center" wrapText="1"/>
    </xf>
    <xf numFmtId="3" fontId="13" fillId="0" borderId="1" xfId="0" applyNumberFormat="1" applyFont="1" applyBorder="1" applyAlignment="1">
      <alignment horizontal="right" vertical="center" wrapText="1"/>
    </xf>
    <xf numFmtId="0" fontId="13" fillId="0" borderId="0" xfId="0" applyFont="1"/>
    <xf numFmtId="3" fontId="13" fillId="0" borderId="0" xfId="0" applyNumberFormat="1" applyFont="1"/>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xf numFmtId="0" fontId="43" fillId="2" borderId="0" xfId="0" applyFont="1" applyFill="1"/>
    <xf numFmtId="41" fontId="41" fillId="2" borderId="0" xfId="2" applyFont="1" applyFill="1" applyAlignment="1">
      <alignment horizontal="left" vertical="center"/>
    </xf>
    <xf numFmtId="3" fontId="41" fillId="2" borderId="0" xfId="0" applyNumberFormat="1" applyFont="1" applyFill="1" applyAlignment="1">
      <alignment horizontal="center" vertical="center"/>
    </xf>
    <xf numFmtId="0" fontId="41" fillId="2" borderId="0" xfId="0" applyFont="1" applyFill="1" applyAlignment="1">
      <alignment horizontal="center" vertical="center"/>
    </xf>
    <xf numFmtId="41" fontId="45" fillId="2" borderId="12" xfId="2" applyFont="1" applyFill="1" applyBorder="1" applyAlignment="1">
      <alignment vertical="center" wrapText="1"/>
    </xf>
    <xf numFmtId="3" fontId="43" fillId="2" borderId="2" xfId="0" applyNumberFormat="1" applyFont="1" applyFill="1" applyBorder="1" applyAlignment="1">
      <alignment horizontal="right" vertical="center" wrapText="1"/>
    </xf>
    <xf numFmtId="41" fontId="45" fillId="2" borderId="25" xfId="2" applyFont="1" applyFill="1" applyBorder="1" applyAlignment="1">
      <alignment vertical="center" wrapText="1"/>
    </xf>
    <xf numFmtId="3" fontId="43" fillId="2" borderId="28" xfId="0" applyNumberFormat="1" applyFont="1" applyFill="1" applyBorder="1" applyAlignment="1">
      <alignment horizontal="right" vertical="center" wrapText="1"/>
    </xf>
    <xf numFmtId="41" fontId="43" fillId="2" borderId="12" xfId="2" applyFont="1" applyFill="1" applyBorder="1" applyAlignment="1">
      <alignment vertical="center" wrapText="1"/>
    </xf>
    <xf numFmtId="3" fontId="43" fillId="2" borderId="37" xfId="0" applyNumberFormat="1" applyFont="1" applyFill="1" applyBorder="1" applyAlignment="1">
      <alignment horizontal="right" vertical="center" wrapText="1"/>
    </xf>
    <xf numFmtId="0" fontId="43" fillId="2" borderId="2" xfId="0" applyFont="1" applyFill="1" applyBorder="1" applyAlignment="1">
      <alignment vertical="center" wrapText="1"/>
    </xf>
    <xf numFmtId="3" fontId="41" fillId="2" borderId="2" xfId="0" applyNumberFormat="1" applyFont="1" applyFill="1" applyBorder="1" applyAlignment="1">
      <alignment horizontal="right" vertical="center" wrapText="1"/>
    </xf>
    <xf numFmtId="3" fontId="41" fillId="2" borderId="1" xfId="0" applyNumberFormat="1" applyFont="1" applyFill="1" applyBorder="1" applyAlignment="1">
      <alignment horizontal="right" vertical="center" wrapText="1"/>
    </xf>
    <xf numFmtId="41" fontId="41" fillId="2" borderId="12" xfId="2" applyFont="1" applyFill="1" applyBorder="1" applyAlignment="1">
      <alignment vertical="center" wrapText="1"/>
    </xf>
    <xf numFmtId="0" fontId="41" fillId="2" borderId="2" xfId="0" applyFont="1" applyFill="1" applyBorder="1" applyAlignment="1">
      <alignment vertical="center" wrapText="1"/>
    </xf>
    <xf numFmtId="3" fontId="41" fillId="2" borderId="0" xfId="0" applyNumberFormat="1" applyFont="1" applyFill="1" applyAlignment="1">
      <alignment horizontal="center"/>
    </xf>
    <xf numFmtId="3" fontId="41" fillId="2" borderId="2" xfId="0" applyNumberFormat="1" applyFont="1" applyFill="1" applyBorder="1" applyAlignment="1">
      <alignment vertical="center" wrapText="1"/>
    </xf>
    <xf numFmtId="3" fontId="41" fillId="2" borderId="37" xfId="0" applyNumberFormat="1" applyFont="1" applyFill="1" applyBorder="1" applyAlignment="1">
      <alignment vertical="center" wrapText="1"/>
    </xf>
    <xf numFmtId="3" fontId="41" fillId="2" borderId="1" xfId="0" applyNumberFormat="1" applyFont="1" applyFill="1" applyBorder="1" applyAlignment="1">
      <alignment vertical="center" wrapText="1"/>
    </xf>
    <xf numFmtId="41" fontId="41" fillId="2" borderId="12" xfId="2" applyFont="1" applyFill="1" applyBorder="1" applyAlignment="1">
      <alignment horizontal="left" vertical="center" wrapText="1"/>
    </xf>
    <xf numFmtId="0" fontId="41" fillId="2" borderId="0" xfId="0" applyFont="1" applyFill="1" applyAlignment="1">
      <alignment horizontal="left"/>
    </xf>
    <xf numFmtId="3" fontId="43" fillId="2" borderId="2" xfId="0" applyNumberFormat="1" applyFont="1" applyFill="1" applyBorder="1" applyAlignment="1">
      <alignment vertical="center" wrapText="1"/>
    </xf>
    <xf numFmtId="41" fontId="41" fillId="2" borderId="0" xfId="2" applyFont="1" applyFill="1" applyBorder="1" applyAlignment="1">
      <alignment horizontal="left" vertical="center" wrapText="1"/>
    </xf>
    <xf numFmtId="41" fontId="43" fillId="2" borderId="12" xfId="2" applyFont="1" applyFill="1" applyBorder="1" applyAlignment="1">
      <alignment horizontal="left" vertical="center" wrapText="1"/>
    </xf>
    <xf numFmtId="41" fontId="45" fillId="2" borderId="2" xfId="2" applyFont="1" applyFill="1" applyBorder="1" applyAlignment="1">
      <alignment vertical="center" wrapText="1"/>
    </xf>
    <xf numFmtId="0" fontId="42" fillId="0" borderId="0" xfId="0" applyFont="1"/>
    <xf numFmtId="41" fontId="41" fillId="0" borderId="12" xfId="2" applyFont="1" applyFill="1" applyBorder="1" applyAlignment="1">
      <alignment vertical="center" wrapText="1"/>
    </xf>
    <xf numFmtId="3" fontId="41" fillId="0" borderId="37" xfId="0" applyNumberFormat="1" applyFont="1" applyBorder="1" applyAlignment="1">
      <alignment horizontal="right" vertical="center" wrapText="1"/>
    </xf>
    <xf numFmtId="0" fontId="41" fillId="0" borderId="2" xfId="0" applyFont="1" applyBorder="1" applyAlignment="1">
      <alignment vertical="center" wrapText="1"/>
    </xf>
    <xf numFmtId="3" fontId="41" fillId="0" borderId="1" xfId="0" applyNumberFormat="1" applyFont="1" applyBorder="1" applyAlignment="1">
      <alignment horizontal="right" vertical="center" wrapText="1"/>
    </xf>
    <xf numFmtId="0" fontId="41" fillId="0" borderId="0" xfId="0" applyFont="1" applyAlignment="1">
      <alignment horizontal="center"/>
    </xf>
    <xf numFmtId="0" fontId="42" fillId="0" borderId="0" xfId="0" applyFont="1" applyAlignment="1">
      <alignment horizontal="center"/>
    </xf>
    <xf numFmtId="0" fontId="46" fillId="2" borderId="2" xfId="0" applyFont="1" applyFill="1" applyBorder="1" applyAlignment="1">
      <alignment vertical="center" wrapText="1"/>
    </xf>
    <xf numFmtId="3" fontId="43" fillId="2" borderId="28" xfId="0" applyNumberFormat="1" applyFont="1" applyFill="1" applyBorder="1" applyAlignment="1">
      <alignment vertical="center" wrapText="1"/>
    </xf>
    <xf numFmtId="3" fontId="41" fillId="2" borderId="10" xfId="0" applyNumberFormat="1" applyFont="1" applyFill="1" applyBorder="1" applyAlignment="1">
      <alignment horizontal="right" vertical="center" wrapText="1"/>
    </xf>
    <xf numFmtId="3" fontId="43" fillId="0" borderId="10" xfId="0" applyNumberFormat="1" applyFont="1" applyBorder="1" applyAlignment="1">
      <alignment horizontal="right" vertical="center" wrapText="1"/>
    </xf>
    <xf numFmtId="3" fontId="43" fillId="2" borderId="10" xfId="0" applyNumberFormat="1" applyFont="1" applyFill="1" applyBorder="1" applyAlignment="1">
      <alignment horizontal="right" vertical="center" wrapText="1"/>
    </xf>
    <xf numFmtId="3" fontId="43" fillId="2" borderId="1" xfId="0" applyNumberFormat="1" applyFont="1" applyFill="1" applyBorder="1" applyAlignment="1">
      <alignment horizontal="right" vertical="center" wrapText="1"/>
    </xf>
    <xf numFmtId="41" fontId="45" fillId="2" borderId="0" xfId="2" applyFont="1" applyFill="1" applyBorder="1" applyAlignment="1">
      <alignment vertical="center" wrapText="1"/>
    </xf>
    <xf numFmtId="168" fontId="41" fillId="2" borderId="0" xfId="1" applyNumberFormat="1" applyFont="1" applyFill="1" applyAlignment="1">
      <alignment horizontal="center"/>
    </xf>
    <xf numFmtId="41" fontId="43" fillId="2" borderId="13" xfId="2" applyFont="1" applyFill="1" applyBorder="1" applyAlignment="1">
      <alignment vertical="center" wrapText="1"/>
    </xf>
    <xf numFmtId="3" fontId="41" fillId="2" borderId="13" xfId="0" applyNumberFormat="1" applyFont="1" applyFill="1" applyBorder="1" applyAlignment="1">
      <alignment horizontal="right" vertical="center" wrapText="1"/>
    </xf>
    <xf numFmtId="3" fontId="41" fillId="2" borderId="14" xfId="0" applyNumberFormat="1" applyFont="1" applyFill="1" applyBorder="1" applyAlignment="1">
      <alignment horizontal="right" vertical="center" wrapText="1"/>
    </xf>
    <xf numFmtId="41" fontId="43" fillId="2" borderId="15" xfId="2" applyFont="1" applyFill="1" applyBorder="1" applyAlignment="1">
      <alignment horizontal="left" vertical="center" wrapText="1"/>
    </xf>
    <xf numFmtId="3" fontId="43" fillId="2" borderId="16" xfId="0" applyNumberFormat="1" applyFont="1" applyFill="1" applyBorder="1" applyAlignment="1">
      <alignment horizontal="right" vertical="center" wrapText="1"/>
    </xf>
    <xf numFmtId="0" fontId="43" fillId="2" borderId="16" xfId="0" applyFont="1" applyFill="1" applyBorder="1" applyAlignment="1">
      <alignment horizontal="center" vertical="center" wrapText="1"/>
    </xf>
    <xf numFmtId="3" fontId="43" fillId="0" borderId="17" xfId="0" applyNumberFormat="1" applyFont="1" applyBorder="1" applyAlignment="1">
      <alignment horizontal="right" vertical="center" wrapText="1"/>
    </xf>
    <xf numFmtId="41" fontId="43" fillId="2" borderId="0" xfId="2" applyFont="1" applyFill="1" applyAlignment="1">
      <alignment horizontal="center" vertical="center"/>
    </xf>
    <xf numFmtId="3" fontId="41" fillId="2" borderId="0" xfId="0" applyNumberFormat="1" applyFont="1" applyFill="1" applyAlignment="1">
      <alignment vertical="center"/>
    </xf>
    <xf numFmtId="0" fontId="41" fillId="2" borderId="0" xfId="0" applyFont="1" applyFill="1" applyAlignment="1">
      <alignment vertical="center"/>
    </xf>
    <xf numFmtId="0" fontId="41" fillId="2" borderId="0" xfId="0" applyFont="1" applyFill="1"/>
    <xf numFmtId="41" fontId="41" fillId="2" borderId="0" xfId="2" applyFont="1" applyFill="1" applyAlignment="1">
      <alignment vertical="center"/>
    </xf>
    <xf numFmtId="41" fontId="41" fillId="2" borderId="18" xfId="2" applyFont="1" applyFill="1" applyBorder="1" applyAlignment="1">
      <alignment vertical="center" wrapText="1"/>
    </xf>
    <xf numFmtId="3" fontId="41" fillId="2" borderId="19" xfId="0" applyNumberFormat="1" applyFont="1" applyFill="1" applyBorder="1" applyAlignment="1">
      <alignment horizontal="center" vertical="center" wrapText="1"/>
    </xf>
    <xf numFmtId="0" fontId="41" fillId="2" borderId="20" xfId="0" applyFont="1" applyFill="1" applyBorder="1" applyAlignment="1">
      <alignment vertical="center" wrapText="1"/>
    </xf>
    <xf numFmtId="3" fontId="41" fillId="2" borderId="21" xfId="0" applyNumberFormat="1" applyFont="1" applyFill="1" applyBorder="1" applyAlignment="1">
      <alignment horizontal="center" vertical="center" wrapText="1"/>
    </xf>
    <xf numFmtId="41" fontId="41" fillId="2" borderId="22" xfId="2" applyFont="1" applyFill="1" applyBorder="1" applyAlignment="1">
      <alignment vertical="center" wrapText="1"/>
    </xf>
    <xf numFmtId="3" fontId="41" fillId="2" borderId="16" xfId="0" applyNumberFormat="1" applyFont="1" applyFill="1" applyBorder="1" applyAlignment="1">
      <alignment horizontal="center" vertical="center" wrapText="1"/>
    </xf>
    <xf numFmtId="0" fontId="41" fillId="2" borderId="23" xfId="0" applyFont="1" applyFill="1" applyBorder="1" applyAlignment="1">
      <alignment vertical="center" wrapText="1"/>
    </xf>
    <xf numFmtId="3" fontId="41" fillId="2" borderId="24" xfId="0" applyNumberFormat="1" applyFont="1" applyFill="1" applyBorder="1" applyAlignment="1">
      <alignment horizontal="center" vertical="center" wrapText="1"/>
    </xf>
    <xf numFmtId="41" fontId="41" fillId="2" borderId="0" xfId="2" applyFont="1" applyFill="1" applyAlignment="1">
      <alignment horizontal="justify" vertical="center"/>
    </xf>
    <xf numFmtId="3" fontId="42" fillId="2" borderId="0" xfId="0" applyNumberFormat="1" applyFont="1" applyFill="1"/>
    <xf numFmtId="41" fontId="43" fillId="2" borderId="0" xfId="2" applyFont="1" applyFill="1" applyAlignment="1">
      <alignment horizontal="left" vertical="center"/>
    </xf>
    <xf numFmtId="3" fontId="41" fillId="2" borderId="0" xfId="0" applyNumberFormat="1" applyFont="1" applyFill="1"/>
    <xf numFmtId="0" fontId="13" fillId="0" borderId="0" xfId="0" applyFont="1" applyAlignment="1">
      <alignment horizontal="right"/>
    </xf>
    <xf numFmtId="41" fontId="34" fillId="0" borderId="12" xfId="2" applyFont="1" applyFill="1" applyBorder="1" applyAlignment="1">
      <alignment vertical="center" wrapText="1"/>
    </xf>
    <xf numFmtId="41" fontId="24" fillId="0" borderId="12" xfId="2" applyFont="1" applyFill="1" applyBorder="1" applyAlignment="1">
      <alignment vertical="center" wrapText="1"/>
    </xf>
    <xf numFmtId="41" fontId="13" fillId="0" borderId="0" xfId="2" applyFont="1" applyFill="1" applyAlignment="1">
      <alignment horizontal="center" vertical="center"/>
    </xf>
    <xf numFmtId="41" fontId="13" fillId="0" borderId="0" xfId="2" applyFont="1" applyFill="1" applyAlignment="1">
      <alignment horizontal="right" vertical="center"/>
    </xf>
    <xf numFmtId="41" fontId="17" fillId="0" borderId="0" xfId="2" applyFont="1" applyFill="1" applyAlignment="1">
      <alignment horizontal="center" vertical="center"/>
    </xf>
    <xf numFmtId="3" fontId="13" fillId="0" borderId="0" xfId="0" applyNumberFormat="1" applyFont="1" applyAlignment="1">
      <alignment horizontal="right" vertical="center"/>
    </xf>
    <xf numFmtId="41" fontId="13" fillId="0" borderId="0" xfId="2" applyFont="1" applyFill="1" applyAlignment="1">
      <alignment horizontal="left" vertical="center"/>
    </xf>
    <xf numFmtId="41" fontId="17" fillId="0" borderId="12" xfId="2" applyFont="1" applyFill="1" applyBorder="1" applyAlignment="1">
      <alignment vertical="center" wrapText="1"/>
    </xf>
    <xf numFmtId="3" fontId="17" fillId="0" borderId="1" xfId="0" applyNumberFormat="1" applyFont="1" applyBorder="1" applyAlignment="1">
      <alignment horizontal="right" vertical="center" wrapText="1"/>
    </xf>
    <xf numFmtId="41" fontId="35" fillId="0" borderId="12" xfId="2" applyFont="1" applyFill="1" applyBorder="1" applyAlignment="1">
      <alignment vertical="center" wrapText="1"/>
    </xf>
    <xf numFmtId="41" fontId="13" fillId="0" borderId="12" xfId="2" applyFont="1" applyFill="1" applyBorder="1" applyAlignment="1">
      <alignment vertical="center"/>
    </xf>
    <xf numFmtId="41" fontId="13" fillId="0" borderId="12" xfId="2" applyFont="1" applyFill="1" applyBorder="1" applyAlignment="1">
      <alignment horizontal="justify" vertical="center" wrapText="1"/>
    </xf>
    <xf numFmtId="41" fontId="17" fillId="0" borderId="42" xfId="2" applyFont="1" applyFill="1" applyBorder="1" applyAlignment="1">
      <alignment vertical="center" wrapText="1"/>
    </xf>
    <xf numFmtId="3" fontId="17" fillId="0" borderId="43" xfId="0" applyNumberFormat="1" applyFont="1" applyBorder="1" applyAlignment="1">
      <alignment horizontal="right" vertical="center" wrapText="1"/>
    </xf>
    <xf numFmtId="41" fontId="17" fillId="0" borderId="44" xfId="2" applyFont="1" applyFill="1" applyBorder="1" applyAlignment="1">
      <alignment vertical="center" wrapText="1"/>
    </xf>
    <xf numFmtId="3" fontId="13" fillId="0" borderId="34"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41" fontId="17" fillId="0" borderId="22" xfId="2" applyFont="1" applyFill="1" applyBorder="1" applyAlignment="1">
      <alignment vertical="center" wrapText="1"/>
    </xf>
    <xf numFmtId="3" fontId="17" fillId="0" borderId="23"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0" fontId="24" fillId="0" borderId="0" xfId="0" applyFont="1"/>
    <xf numFmtId="3" fontId="13" fillId="0" borderId="0" xfId="0" applyNumberFormat="1" applyFont="1" applyAlignment="1">
      <alignment horizontal="right"/>
    </xf>
    <xf numFmtId="49" fontId="18" fillId="3" borderId="19" xfId="0" applyNumberFormat="1" applyFont="1" applyFill="1" applyBorder="1" applyAlignment="1">
      <alignment horizontal="center" vertical="center" wrapText="1"/>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10" fontId="23" fillId="0" borderId="19" xfId="0" applyNumberFormat="1" applyFont="1" applyBorder="1" applyAlignment="1">
      <alignment horizontal="center" vertical="center"/>
    </xf>
    <xf numFmtId="0" fontId="23" fillId="5" borderId="19" xfId="0" applyFont="1" applyFill="1" applyBorder="1" applyAlignment="1">
      <alignment horizontal="center" vertical="center"/>
    </xf>
    <xf numFmtId="3" fontId="23" fillId="5" borderId="19" xfId="0" applyNumberFormat="1" applyFont="1" applyFill="1" applyBorder="1" applyAlignment="1">
      <alignment horizontal="center" vertical="center"/>
    </xf>
    <xf numFmtId="0" fontId="13" fillId="2" borderId="19" xfId="0" applyFont="1" applyFill="1" applyBorder="1" applyAlignment="1">
      <alignment horizontal="left" vertical="top" wrapText="1"/>
    </xf>
    <xf numFmtId="0" fontId="23" fillId="5" borderId="19" xfId="0" applyFont="1" applyFill="1" applyBorder="1" applyAlignment="1">
      <alignment horizontal="left" vertical="center" wrapText="1"/>
    </xf>
    <xf numFmtId="0" fontId="23" fillId="0" borderId="19" xfId="0" applyFont="1" applyBorder="1" applyAlignment="1">
      <alignment horizontal="center" vertical="center" wrapText="1"/>
    </xf>
    <xf numFmtId="0" fontId="19" fillId="2" borderId="19" xfId="0" applyFont="1" applyFill="1" applyBorder="1" applyAlignment="1">
      <alignment horizontal="left"/>
    </xf>
    <xf numFmtId="3" fontId="20" fillId="0" borderId="19" xfId="0" applyNumberFormat="1" applyFont="1" applyBorder="1" applyAlignment="1">
      <alignment horizontal="right"/>
    </xf>
    <xf numFmtId="0" fontId="19" fillId="2" borderId="19" xfId="0" applyFont="1" applyFill="1" applyBorder="1" applyAlignment="1">
      <alignment horizontal="center"/>
    </xf>
    <xf numFmtId="3" fontId="19" fillId="2" borderId="19" xfId="0" applyNumberFormat="1" applyFont="1" applyFill="1" applyBorder="1" applyAlignment="1">
      <alignment horizontal="center"/>
    </xf>
    <xf numFmtId="3" fontId="20" fillId="0" borderId="19" xfId="0" applyNumberFormat="1" applyFont="1" applyBorder="1" applyAlignment="1">
      <alignment horizontal="center"/>
    </xf>
    <xf numFmtId="0" fontId="20" fillId="0" borderId="19" xfId="0" applyFont="1" applyBorder="1" applyAlignment="1">
      <alignment horizontal="center"/>
    </xf>
    <xf numFmtId="41" fontId="20" fillId="0" borderId="19" xfId="2" applyFont="1" applyBorder="1" applyAlignment="1">
      <alignment horizontal="center"/>
    </xf>
    <xf numFmtId="10" fontId="20" fillId="0" borderId="19" xfId="9" applyNumberFormat="1" applyFont="1" applyBorder="1" applyAlignment="1">
      <alignment horizontal="center"/>
    </xf>
    <xf numFmtId="41" fontId="25" fillId="2" borderId="0" xfId="2" applyFont="1" applyFill="1"/>
    <xf numFmtId="4" fontId="25" fillId="0" borderId="19" xfId="0" applyNumberFormat="1" applyFont="1" applyBorder="1" applyAlignment="1">
      <alignment horizontal="right"/>
    </xf>
    <xf numFmtId="0" fontId="25" fillId="0" borderId="19" xfId="0" applyFont="1" applyBorder="1" applyAlignment="1">
      <alignment horizontal="center"/>
    </xf>
    <xf numFmtId="3" fontId="25" fillId="0" borderId="19" xfId="0" applyNumberFormat="1" applyFont="1" applyBorder="1" applyAlignment="1">
      <alignment horizontal="right"/>
    </xf>
    <xf numFmtId="4" fontId="25" fillId="2" borderId="19" xfId="0" applyNumberFormat="1" applyFont="1" applyFill="1" applyBorder="1" applyAlignment="1">
      <alignment horizontal="right"/>
    </xf>
    <xf numFmtId="3" fontId="25" fillId="0" borderId="19" xfId="0" applyNumberFormat="1" applyFont="1" applyBorder="1" applyAlignment="1">
      <alignment horizontal="center"/>
    </xf>
    <xf numFmtId="41" fontId="25" fillId="2" borderId="19" xfId="2" applyFont="1" applyFill="1" applyBorder="1" applyAlignment="1">
      <alignment horizontal="center"/>
    </xf>
    <xf numFmtId="3" fontId="25" fillId="0" borderId="19" xfId="0" applyNumberFormat="1" applyFont="1" applyBorder="1" applyAlignment="1">
      <alignment horizontal="right" vertical="top" wrapText="1"/>
    </xf>
    <xf numFmtId="41" fontId="0" fillId="2" borderId="0" xfId="2" applyFont="1" applyFill="1"/>
    <xf numFmtId="0" fontId="31" fillId="0" borderId="19" xfId="0" applyFont="1" applyBorder="1" applyAlignment="1">
      <alignment horizontal="left"/>
    </xf>
    <xf numFmtId="41" fontId="25" fillId="0" borderId="19" xfId="2" applyFont="1" applyFill="1" applyBorder="1"/>
    <xf numFmtId="41" fontId="25" fillId="2" borderId="19" xfId="2" applyFont="1" applyFill="1" applyBorder="1"/>
    <xf numFmtId="3" fontId="41" fillId="2" borderId="37" xfId="0" applyNumberFormat="1" applyFont="1" applyFill="1" applyBorder="1" applyAlignment="1">
      <alignment horizontal="right" vertical="center" wrapText="1"/>
    </xf>
    <xf numFmtId="3" fontId="41" fillId="2" borderId="5" xfId="0" applyNumberFormat="1" applyFont="1" applyFill="1" applyBorder="1" applyAlignment="1">
      <alignment horizontal="center" vertical="center" wrapText="1"/>
    </xf>
    <xf numFmtId="0" fontId="13" fillId="0" borderId="32" xfId="0" applyFont="1" applyBorder="1" applyAlignment="1">
      <alignment horizontal="center"/>
    </xf>
    <xf numFmtId="0" fontId="13" fillId="0" borderId="33" xfId="0" applyFont="1" applyBorder="1" applyAlignment="1">
      <alignment horizontal="center"/>
    </xf>
    <xf numFmtId="0" fontId="20" fillId="0" borderId="37" xfId="0" applyFont="1" applyBorder="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10" xfId="0" applyFont="1" applyBorder="1" applyAlignment="1">
      <alignment horizontal="center"/>
    </xf>
    <xf numFmtId="0" fontId="13" fillId="0" borderId="37" xfId="0" applyFont="1" applyBorder="1" applyAlignment="1">
      <alignment horizontal="left"/>
    </xf>
    <xf numFmtId="0" fontId="13" fillId="0" borderId="38" xfId="0" applyFont="1" applyBorder="1" applyAlignment="1">
      <alignment horizontal="left"/>
    </xf>
    <xf numFmtId="0" fontId="13" fillId="0" borderId="34" xfId="0" applyFont="1" applyBorder="1" applyAlignment="1">
      <alignment horizontal="left"/>
    </xf>
    <xf numFmtId="0" fontId="13" fillId="0" borderId="34" xfId="0" applyFont="1" applyBorder="1" applyAlignment="1">
      <alignment horizontal="center"/>
    </xf>
    <xf numFmtId="0" fontId="13" fillId="0" borderId="35" xfId="0" applyFont="1" applyBorder="1" applyAlignment="1">
      <alignment horizontal="center"/>
    </xf>
    <xf numFmtId="4" fontId="25" fillId="2" borderId="19" xfId="0" applyNumberFormat="1" applyFont="1" applyFill="1" applyBorder="1" applyAlignment="1">
      <alignment horizontal="center"/>
    </xf>
    <xf numFmtId="0" fontId="15" fillId="2" borderId="0" xfId="0" applyFont="1" applyFill="1" applyAlignment="1">
      <alignment vertical="center"/>
    </xf>
    <xf numFmtId="3" fontId="15" fillId="2" borderId="0" xfId="0" applyNumberFormat="1" applyFont="1" applyFill="1" applyAlignment="1">
      <alignment vertical="center"/>
    </xf>
    <xf numFmtId="41" fontId="11" fillId="2" borderId="0" xfId="2" applyFont="1" applyFill="1"/>
    <xf numFmtId="41" fontId="13" fillId="2" borderId="0" xfId="2" applyFont="1" applyFill="1" applyAlignment="1">
      <alignment horizontal="left" vertical="center"/>
    </xf>
    <xf numFmtId="0" fontId="15" fillId="2" borderId="0" xfId="0" applyFont="1" applyFill="1"/>
    <xf numFmtId="0" fontId="49" fillId="2" borderId="3" xfId="0" applyFont="1" applyFill="1" applyBorder="1" applyAlignment="1">
      <alignment horizontal="left" vertical="top" wrapText="1"/>
    </xf>
    <xf numFmtId="41" fontId="23" fillId="2" borderId="10" xfId="2" applyFont="1" applyFill="1" applyBorder="1" applyAlignment="1">
      <alignment vertical="center" wrapText="1"/>
    </xf>
    <xf numFmtId="0" fontId="20" fillId="2" borderId="2" xfId="0" applyFont="1" applyFill="1" applyBorder="1" applyAlignment="1">
      <alignment vertical="center" wrapText="1"/>
    </xf>
    <xf numFmtId="0" fontId="20" fillId="2" borderId="0" xfId="0" applyFont="1" applyFill="1" applyAlignment="1">
      <alignment vertical="center" wrapText="1"/>
    </xf>
    <xf numFmtId="3" fontId="23" fillId="2" borderId="2" xfId="0" applyNumberFormat="1" applyFont="1" applyFill="1" applyBorder="1" applyAlignment="1">
      <alignment vertical="center" wrapText="1"/>
    </xf>
    <xf numFmtId="3" fontId="19" fillId="2" borderId="2" xfId="0" applyNumberFormat="1" applyFont="1" applyFill="1" applyBorder="1" applyAlignment="1">
      <alignment vertical="center" wrapText="1"/>
    </xf>
    <xf numFmtId="41" fontId="20" fillId="2" borderId="25" xfId="0" applyNumberFormat="1" applyFont="1" applyFill="1" applyBorder="1" applyAlignment="1">
      <alignment vertical="top" wrapText="1"/>
    </xf>
    <xf numFmtId="0" fontId="20" fillId="2" borderId="1" xfId="0" applyFont="1" applyFill="1" applyBorder="1" applyAlignment="1">
      <alignment vertical="top" wrapText="1"/>
    </xf>
    <xf numFmtId="168" fontId="20" fillId="2" borderId="2" xfId="1" applyNumberFormat="1" applyFont="1" applyFill="1" applyBorder="1" applyAlignment="1">
      <alignment vertical="center" wrapText="1"/>
    </xf>
    <xf numFmtId="41" fontId="20" fillId="2" borderId="2" xfId="0" applyNumberFormat="1" applyFont="1" applyFill="1" applyBorder="1" applyAlignment="1">
      <alignment vertical="top" wrapText="1"/>
    </xf>
    <xf numFmtId="41" fontId="20" fillId="2" borderId="10" xfId="2" applyFont="1" applyFill="1" applyBorder="1" applyAlignment="1">
      <alignment vertical="center" wrapText="1"/>
    </xf>
    <xf numFmtId="41" fontId="20" fillId="2" borderId="2" xfId="2" applyFont="1" applyFill="1" applyBorder="1" applyAlignment="1">
      <alignment vertical="center" wrapText="1"/>
    </xf>
    <xf numFmtId="3" fontId="20" fillId="2" borderId="1" xfId="0" applyNumberFormat="1" applyFont="1" applyFill="1" applyBorder="1" applyAlignment="1">
      <alignment vertical="top" wrapText="1"/>
    </xf>
    <xf numFmtId="0" fontId="49" fillId="2" borderId="7" xfId="0" applyFont="1" applyFill="1" applyBorder="1" applyAlignment="1">
      <alignment horizontal="left" vertical="top" wrapText="1"/>
    </xf>
    <xf numFmtId="3" fontId="20" fillId="2" borderId="2" xfId="0" applyNumberFormat="1" applyFont="1" applyFill="1" applyBorder="1" applyAlignment="1">
      <alignment vertical="center" wrapText="1"/>
    </xf>
    <xf numFmtId="41" fontId="20" fillId="2" borderId="13" xfId="0" applyNumberFormat="1" applyFont="1" applyFill="1" applyBorder="1" applyAlignment="1">
      <alignment vertical="top" wrapText="1"/>
    </xf>
    <xf numFmtId="3" fontId="0" fillId="2" borderId="0" xfId="0" applyNumberFormat="1" applyFill="1"/>
    <xf numFmtId="41" fontId="0" fillId="2" borderId="0" xfId="0" applyNumberFormat="1" applyFill="1"/>
    <xf numFmtId="0" fontId="25" fillId="0" borderId="19" xfId="0" applyFont="1" applyBorder="1" applyAlignment="1">
      <alignment horizontal="left" vertical="top" wrapText="1"/>
    </xf>
    <xf numFmtId="0" fontId="26" fillId="0" borderId="0" xfId="0" applyFont="1" applyAlignment="1">
      <alignment horizontal="left"/>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9" fillId="0" borderId="0" xfId="403" applyFont="1"/>
    <xf numFmtId="3" fontId="41" fillId="2" borderId="0" xfId="0" applyNumberFormat="1" applyFont="1" applyFill="1" applyAlignment="1">
      <alignment horizontal="left"/>
    </xf>
    <xf numFmtId="0" fontId="25" fillId="2" borderId="0" xfId="0" applyFont="1" applyFill="1" applyAlignment="1">
      <alignment horizontal="left" vertical="top" wrapText="1"/>
    </xf>
    <xf numFmtId="41" fontId="25" fillId="2" borderId="0" xfId="2" applyFont="1" applyFill="1" applyBorder="1" applyAlignment="1">
      <alignment horizontal="left" vertical="top" wrapText="1"/>
    </xf>
    <xf numFmtId="3" fontId="56" fillId="2" borderId="19" xfId="0" applyNumberFormat="1" applyFont="1" applyFill="1" applyBorder="1" applyAlignment="1">
      <alignment horizontal="center"/>
    </xf>
    <xf numFmtId="0" fontId="57" fillId="2" borderId="19" xfId="0" applyFont="1" applyFill="1" applyBorder="1"/>
    <xf numFmtId="3" fontId="57" fillId="2" borderId="19" xfId="0" applyNumberFormat="1" applyFont="1" applyFill="1" applyBorder="1" applyAlignment="1">
      <alignment horizontal="center"/>
    </xf>
    <xf numFmtId="0" fontId="57" fillId="2" borderId="19" xfId="0" applyFont="1" applyFill="1" applyBorder="1" applyAlignment="1">
      <alignment horizontal="center"/>
    </xf>
    <xf numFmtId="168" fontId="57" fillId="2" borderId="19" xfId="1" applyNumberFormat="1" applyFont="1" applyFill="1" applyBorder="1" applyAlignment="1">
      <alignment horizontal="center"/>
    </xf>
    <xf numFmtId="0" fontId="59" fillId="2" borderId="0" xfId="0" applyFont="1" applyFill="1" applyAlignment="1">
      <alignment vertical="center"/>
    </xf>
    <xf numFmtId="3" fontId="59" fillId="2" borderId="0" xfId="0" applyNumberFormat="1" applyFont="1" applyFill="1" applyAlignment="1">
      <alignment vertical="center"/>
    </xf>
    <xf numFmtId="3" fontId="60" fillId="2" borderId="30" xfId="0" applyNumberFormat="1" applyFont="1" applyFill="1" applyBorder="1" applyAlignment="1">
      <alignment horizontal="center" vertical="center" wrapText="1"/>
    </xf>
    <xf numFmtId="3" fontId="60" fillId="2" borderId="31" xfId="0" applyNumberFormat="1" applyFont="1" applyFill="1" applyBorder="1" applyAlignment="1">
      <alignment horizontal="center" vertical="center" wrapText="1"/>
    </xf>
    <xf numFmtId="3" fontId="63" fillId="2" borderId="2" xfId="0"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wrapText="1"/>
    </xf>
    <xf numFmtId="41" fontId="63" fillId="2" borderId="3" xfId="2" applyFont="1" applyFill="1" applyBorder="1" applyAlignment="1">
      <alignment vertical="center" wrapText="1"/>
    </xf>
    <xf numFmtId="41" fontId="59" fillId="2" borderId="0" xfId="2" applyFont="1" applyFill="1" applyAlignment="1">
      <alignment vertical="center"/>
    </xf>
    <xf numFmtId="41" fontId="64" fillId="2" borderId="8" xfId="2" applyFont="1" applyFill="1" applyBorder="1" applyAlignment="1">
      <alignment vertical="center" wrapText="1"/>
    </xf>
    <xf numFmtId="3" fontId="64" fillId="2" borderId="9" xfId="0" applyNumberFormat="1" applyFont="1" applyFill="1" applyBorder="1" applyAlignment="1">
      <alignment horizontal="center" vertical="center" wrapText="1"/>
    </xf>
    <xf numFmtId="3" fontId="64" fillId="2" borderId="27" xfId="0" applyNumberFormat="1" applyFont="1" applyFill="1" applyBorder="1" applyAlignment="1">
      <alignment horizontal="center" vertical="center" wrapText="1"/>
    </xf>
    <xf numFmtId="41" fontId="63" fillId="2" borderId="8" xfId="2" applyFont="1" applyFill="1" applyBorder="1" applyAlignment="1">
      <alignment vertical="center" wrapText="1"/>
    </xf>
    <xf numFmtId="3" fontId="63" fillId="2" borderId="28" xfId="0" applyNumberFormat="1" applyFont="1" applyFill="1" applyBorder="1" applyAlignment="1">
      <alignment horizontal="center" vertical="center" wrapText="1"/>
    </xf>
    <xf numFmtId="41" fontId="63" fillId="2" borderId="8" xfId="2" applyFont="1" applyFill="1" applyBorder="1" applyAlignment="1">
      <alignment horizontal="center" vertical="center" wrapText="1"/>
    </xf>
    <xf numFmtId="41" fontId="63" fillId="2" borderId="7" xfId="2" applyFont="1" applyFill="1" applyBorder="1" applyAlignment="1">
      <alignment vertical="center" wrapText="1"/>
    </xf>
    <xf numFmtId="3" fontId="63" fillId="2" borderId="6" xfId="0" applyNumberFormat="1" applyFont="1" applyFill="1" applyBorder="1" applyAlignment="1">
      <alignment horizontal="center" vertical="center" wrapText="1"/>
    </xf>
    <xf numFmtId="3" fontId="63" fillId="2" borderId="29" xfId="0" applyNumberFormat="1" applyFont="1" applyFill="1" applyBorder="1" applyAlignment="1">
      <alignment horizontal="center" vertical="center" wrapText="1"/>
    </xf>
    <xf numFmtId="3" fontId="65" fillId="2" borderId="0" xfId="0" applyNumberFormat="1" applyFont="1" applyFill="1" applyAlignment="1">
      <alignment vertical="center"/>
    </xf>
    <xf numFmtId="41" fontId="64" fillId="2" borderId="4" xfId="2" applyFont="1" applyFill="1" applyBorder="1" applyAlignment="1">
      <alignment vertical="center" wrapText="1"/>
    </xf>
    <xf numFmtId="3" fontId="64" fillId="2" borderId="5" xfId="0" applyNumberFormat="1" applyFont="1" applyFill="1" applyBorder="1" applyAlignment="1">
      <alignment horizontal="center" vertical="center" wrapText="1"/>
    </xf>
    <xf numFmtId="3" fontId="64" fillId="2" borderId="24" xfId="0" applyNumberFormat="1" applyFont="1" applyFill="1" applyBorder="1" applyAlignment="1">
      <alignment horizontal="center" vertical="center" wrapText="1"/>
    </xf>
    <xf numFmtId="41" fontId="66" fillId="2" borderId="0" xfId="2" applyFont="1" applyFill="1" applyAlignment="1">
      <alignment horizontal="center" vertical="center"/>
    </xf>
    <xf numFmtId="0" fontId="25" fillId="2" borderId="11" xfId="0" applyFont="1" applyFill="1" applyBorder="1" applyAlignment="1">
      <alignment horizontal="left"/>
    </xf>
    <xf numFmtId="3" fontId="17" fillId="0" borderId="48" xfId="0" applyNumberFormat="1" applyFont="1" applyBorder="1" applyAlignment="1">
      <alignment horizontal="right" vertical="center" wrapText="1"/>
    </xf>
    <xf numFmtId="3" fontId="17" fillId="0" borderId="45" xfId="0" applyNumberFormat="1" applyFont="1" applyBorder="1" applyAlignment="1">
      <alignment horizontal="right" vertical="center" wrapText="1"/>
    </xf>
    <xf numFmtId="3" fontId="17" fillId="0" borderId="0" xfId="0" applyNumberFormat="1" applyFont="1" applyAlignment="1">
      <alignment horizontal="right" vertical="center" wrapText="1"/>
    </xf>
    <xf numFmtId="41" fontId="17" fillId="0" borderId="47" xfId="2" applyFont="1" applyFill="1" applyBorder="1" applyAlignment="1">
      <alignment vertical="center" wrapText="1"/>
    </xf>
    <xf numFmtId="3" fontId="13" fillId="0" borderId="32" xfId="0" applyNumberFormat="1" applyFont="1" applyBorder="1" applyAlignment="1">
      <alignment horizontal="right" vertical="center" wrapText="1"/>
    </xf>
    <xf numFmtId="168" fontId="0" fillId="2" borderId="0" xfId="1" applyNumberFormat="1" applyFont="1" applyFill="1"/>
    <xf numFmtId="0" fontId="70" fillId="2" borderId="19" xfId="6" applyFont="1" applyFill="1" applyBorder="1" applyAlignment="1">
      <alignment horizontal="left"/>
    </xf>
    <xf numFmtId="0" fontId="29" fillId="2" borderId="19" xfId="0" applyFont="1" applyFill="1" applyBorder="1" applyAlignment="1">
      <alignment horizontal="center" vertical="center"/>
    </xf>
    <xf numFmtId="0" fontId="29" fillId="2" borderId="0" xfId="0" applyFont="1" applyFill="1" applyAlignment="1">
      <alignment horizontal="left"/>
    </xf>
    <xf numFmtId="3" fontId="71" fillId="0" borderId="10" xfId="0" applyNumberFormat="1" applyFont="1" applyBorder="1" applyAlignment="1">
      <alignment horizontal="right" vertical="top"/>
    </xf>
    <xf numFmtId="41" fontId="72" fillId="2" borderId="0" xfId="2" applyFont="1" applyFill="1" applyAlignment="1">
      <alignment horizontal="left" vertical="center"/>
    </xf>
    <xf numFmtId="41" fontId="64" fillId="2" borderId="8" xfId="2" applyFont="1" applyFill="1" applyBorder="1" applyAlignment="1">
      <alignment horizontal="left" vertical="center" wrapText="1"/>
    </xf>
    <xf numFmtId="41" fontId="63" fillId="2" borderId="8" xfId="2" applyFont="1" applyFill="1" applyBorder="1" applyAlignment="1">
      <alignment horizontal="left" vertical="center" wrapText="1"/>
    </xf>
    <xf numFmtId="0" fontId="73" fillId="2" borderId="7" xfId="0" applyFont="1" applyFill="1" applyBorder="1" applyAlignment="1">
      <alignment horizontal="left" vertical="top" wrapText="1"/>
    </xf>
    <xf numFmtId="41" fontId="74" fillId="2" borderId="11" xfId="2" applyFont="1" applyFill="1" applyBorder="1" applyAlignment="1">
      <alignment vertical="center" wrapText="1"/>
    </xf>
    <xf numFmtId="3" fontId="74" fillId="2" borderId="19" xfId="0" applyNumberFormat="1" applyFont="1" applyFill="1" applyBorder="1" applyAlignment="1">
      <alignment vertical="center" wrapText="1"/>
    </xf>
    <xf numFmtId="3" fontId="74" fillId="2" borderId="19" xfId="0" applyNumberFormat="1" applyFont="1" applyFill="1" applyBorder="1" applyAlignment="1">
      <alignment vertical="top" wrapText="1"/>
    </xf>
    <xf numFmtId="41" fontId="22" fillId="2" borderId="21" xfId="2" applyFont="1" applyFill="1" applyBorder="1" applyAlignment="1">
      <alignment vertical="top" wrapText="1"/>
    </xf>
    <xf numFmtId="0" fontId="73" fillId="2" borderId="4" xfId="0" applyFont="1" applyFill="1" applyBorder="1" applyAlignment="1">
      <alignment horizontal="left" vertical="top" wrapText="1"/>
    </xf>
    <xf numFmtId="41" fontId="74" fillId="2" borderId="40" xfId="2" applyFont="1" applyFill="1" applyBorder="1" applyAlignment="1">
      <alignment vertical="center" wrapText="1"/>
    </xf>
    <xf numFmtId="0" fontId="22" fillId="2" borderId="16" xfId="0" applyFont="1" applyFill="1" applyBorder="1" applyAlignment="1">
      <alignment vertical="center" wrapText="1"/>
    </xf>
    <xf numFmtId="3" fontId="74" fillId="2" borderId="16" xfId="0" applyNumberFormat="1" applyFont="1" applyFill="1" applyBorder="1" applyAlignment="1">
      <alignment vertical="center" wrapText="1"/>
    </xf>
    <xf numFmtId="3" fontId="74" fillId="2" borderId="16" xfId="0" applyNumberFormat="1" applyFont="1" applyFill="1" applyBorder="1" applyAlignment="1">
      <alignment vertical="top" wrapText="1"/>
    </xf>
    <xf numFmtId="41" fontId="74" fillId="2" borderId="41" xfId="2" applyFont="1" applyFill="1" applyBorder="1" applyAlignment="1">
      <alignment vertical="top"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37" fillId="0" borderId="39" xfId="0" applyFont="1" applyBorder="1" applyAlignment="1">
      <alignment horizontal="center" vertical="center"/>
    </xf>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13" fillId="2" borderId="0" xfId="0" applyFont="1" applyFill="1" applyAlignment="1">
      <alignment horizontal="left" vertical="top" wrapText="1"/>
    </xf>
    <xf numFmtId="0" fontId="13" fillId="2" borderId="10" xfId="0" applyFont="1" applyFill="1" applyBorder="1" applyAlignment="1">
      <alignment horizontal="left" vertical="top" wrapText="1"/>
    </xf>
    <xf numFmtId="0" fontId="13" fillId="0" borderId="36" xfId="0" applyFont="1" applyBorder="1" applyAlignment="1">
      <alignment horizontal="left"/>
    </xf>
    <xf numFmtId="0" fontId="13" fillId="0" borderId="32" xfId="0" applyFont="1" applyBorder="1" applyAlignment="1">
      <alignment horizontal="left"/>
    </xf>
    <xf numFmtId="0" fontId="38" fillId="2" borderId="0" xfId="0" applyFont="1" applyFill="1" applyAlignment="1">
      <alignment horizontal="center"/>
    </xf>
    <xf numFmtId="0" fontId="17" fillId="2" borderId="0" xfId="0" applyFont="1" applyFill="1" applyAlignment="1">
      <alignment horizontal="center"/>
    </xf>
    <xf numFmtId="0" fontId="17" fillId="2" borderId="3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0" xfId="0" applyFont="1" applyFill="1" applyBorder="1" applyAlignment="1">
      <alignment horizontal="left" vertical="center" wrapText="1"/>
    </xf>
    <xf numFmtId="0" fontId="34" fillId="2" borderId="20"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32" xfId="0" applyFont="1" applyFill="1" applyBorder="1" applyAlignment="1">
      <alignment horizontal="center" vertical="center"/>
    </xf>
    <xf numFmtId="0" fontId="13" fillId="0" borderId="36" xfId="0" applyFont="1" applyBorder="1" applyAlignment="1">
      <alignment horizontal="left" vertical="top" wrapText="1"/>
    </xf>
    <xf numFmtId="0" fontId="13" fillId="0" borderId="32" xfId="0" applyFont="1" applyBorder="1" applyAlignment="1">
      <alignment horizontal="left" vertical="top" wrapText="1"/>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23" fillId="0" borderId="19" xfId="0" applyFont="1" applyBorder="1" applyAlignment="1">
      <alignment horizontal="left" vertical="center" wrapText="1"/>
    </xf>
    <xf numFmtId="0" fontId="17" fillId="2" borderId="25" xfId="0" applyFont="1" applyFill="1" applyBorder="1" applyAlignment="1">
      <alignment horizontal="center" vertical="center"/>
    </xf>
    <xf numFmtId="0" fontId="17" fillId="2" borderId="13" xfId="0" applyFont="1" applyFill="1" applyBorder="1" applyAlignment="1">
      <alignment horizontal="center" vertical="center"/>
    </xf>
    <xf numFmtId="0" fontId="23" fillId="0" borderId="19" xfId="0" applyFont="1" applyBorder="1" applyAlignment="1">
      <alignment horizontal="center" vertical="center"/>
    </xf>
    <xf numFmtId="0" fontId="15" fillId="2" borderId="37" xfId="0" applyFont="1" applyFill="1" applyBorder="1" applyAlignment="1">
      <alignment horizontal="center" vertical="center" wrapText="1"/>
    </xf>
    <xf numFmtId="0" fontId="19" fillId="2" borderId="38" xfId="0" applyFont="1" applyFill="1" applyBorder="1" applyAlignment="1">
      <alignment horizontal="center"/>
    </xf>
    <xf numFmtId="0" fontId="19" fillId="2" borderId="34" xfId="0" applyFont="1" applyFill="1" applyBorder="1" applyAlignment="1">
      <alignment horizontal="center"/>
    </xf>
    <xf numFmtId="0" fontId="19" fillId="2" borderId="35" xfId="0" applyFont="1" applyFill="1" applyBorder="1" applyAlignment="1">
      <alignment horizontal="center"/>
    </xf>
    <xf numFmtId="0" fontId="13" fillId="0" borderId="37" xfId="0" applyFont="1" applyBorder="1" applyAlignment="1">
      <alignment horizontal="left" vertical="top" wrapText="1"/>
    </xf>
    <xf numFmtId="0" fontId="13" fillId="0" borderId="0" xfId="0" applyFont="1" applyAlignment="1">
      <alignment horizontal="left" vertical="top" wrapText="1"/>
    </xf>
    <xf numFmtId="0" fontId="34" fillId="2" borderId="33" xfId="0" applyFont="1" applyFill="1" applyBorder="1" applyAlignment="1">
      <alignment horizontal="center" vertical="center"/>
    </xf>
    <xf numFmtId="41" fontId="41" fillId="2" borderId="47" xfId="2" applyFont="1" applyFill="1" applyBorder="1" applyAlignment="1">
      <alignment vertical="center" wrapText="1"/>
    </xf>
    <xf numFmtId="41" fontId="41" fillId="2" borderId="44" xfId="2" applyFont="1" applyFill="1" applyBorder="1" applyAlignment="1">
      <alignment vertical="center" wrapText="1"/>
    </xf>
    <xf numFmtId="3" fontId="41" fillId="2" borderId="46" xfId="0" applyNumberFormat="1" applyFont="1" applyFill="1" applyBorder="1" applyAlignment="1">
      <alignment horizontal="center" vertical="center" wrapText="1"/>
    </xf>
    <xf numFmtId="3" fontId="41" fillId="2" borderId="13" xfId="0" applyNumberFormat="1" applyFont="1" applyFill="1" applyBorder="1" applyAlignment="1">
      <alignment horizontal="center" vertical="center" wrapText="1"/>
    </xf>
    <xf numFmtId="0" fontId="69" fillId="2" borderId="0" xfId="0" applyFont="1" applyFill="1" applyAlignment="1">
      <alignment horizontal="center"/>
    </xf>
    <xf numFmtId="0" fontId="39" fillId="2" borderId="0" xfId="0" applyFont="1" applyFill="1" applyAlignment="1">
      <alignment horizontal="center" vertical="center"/>
    </xf>
    <xf numFmtId="41" fontId="44" fillId="2" borderId="0" xfId="2" applyFont="1" applyFill="1" applyAlignment="1">
      <alignment horizontal="center" vertical="center"/>
    </xf>
    <xf numFmtId="3" fontId="21" fillId="0" borderId="0" xfId="0" applyNumberFormat="1" applyFont="1" applyAlignment="1">
      <alignment horizontal="left"/>
    </xf>
    <xf numFmtId="0" fontId="43" fillId="2" borderId="0" xfId="0" applyFont="1" applyFill="1" applyAlignment="1">
      <alignment horizontal="center" vertical="center"/>
    </xf>
    <xf numFmtId="3" fontId="41" fillId="2" borderId="37" xfId="0" applyNumberFormat="1" applyFont="1" applyFill="1" applyBorder="1" applyAlignment="1">
      <alignment horizontal="right" vertical="center" wrapText="1"/>
    </xf>
    <xf numFmtId="41" fontId="43" fillId="2" borderId="47" xfId="2" applyFont="1" applyFill="1" applyBorder="1" applyAlignment="1">
      <alignment horizontal="center" vertical="center" wrapText="1"/>
    </xf>
    <xf numFmtId="41" fontId="43" fillId="2" borderId="22" xfId="2" applyFont="1" applyFill="1" applyBorder="1" applyAlignment="1">
      <alignment horizontal="center" vertical="center" wrapText="1"/>
    </xf>
    <xf numFmtId="3" fontId="43" fillId="2" borderId="46" xfId="0" applyNumberFormat="1" applyFont="1" applyFill="1" applyBorder="1" applyAlignment="1">
      <alignment horizontal="center" vertical="center" wrapText="1"/>
    </xf>
    <xf numFmtId="3" fontId="43" fillId="2" borderId="5" xfId="0" applyNumberFormat="1" applyFont="1" applyFill="1" applyBorder="1" applyAlignment="1">
      <alignment horizontal="center" vertical="center" wrapText="1"/>
    </xf>
    <xf numFmtId="0" fontId="43" fillId="2" borderId="48" xfId="0" applyFont="1" applyFill="1" applyBorder="1" applyAlignment="1">
      <alignment horizontal="center" vertical="center" wrapText="1"/>
    </xf>
    <xf numFmtId="0" fontId="43" fillId="2" borderId="0" xfId="0" applyFont="1" applyFill="1" applyAlignment="1">
      <alignment horizontal="center" vertical="center" wrapText="1"/>
    </xf>
    <xf numFmtId="3" fontId="43" fillId="2" borderId="45" xfId="0" applyNumberFormat="1" applyFont="1" applyFill="1" applyBorder="1" applyAlignment="1">
      <alignment horizontal="center" vertical="center" wrapText="1"/>
    </xf>
    <xf numFmtId="3" fontId="43" fillId="2" borderId="17" xfId="0" applyNumberFormat="1" applyFont="1" applyFill="1" applyBorder="1" applyAlignment="1">
      <alignment horizontal="center" vertical="center" wrapText="1"/>
    </xf>
    <xf numFmtId="0" fontId="41" fillId="2" borderId="46" xfId="0" applyFont="1" applyFill="1" applyBorder="1" applyAlignment="1">
      <alignment vertical="center" wrapText="1"/>
    </xf>
    <xf numFmtId="0" fontId="41" fillId="2" borderId="13" xfId="0" applyFont="1" applyFill="1" applyBorder="1" applyAlignment="1">
      <alignment vertical="center" wrapText="1"/>
    </xf>
    <xf numFmtId="3" fontId="41" fillId="2" borderId="45" xfId="0" applyNumberFormat="1" applyFont="1" applyFill="1" applyBorder="1" applyAlignment="1">
      <alignment horizontal="center" vertical="center" wrapText="1"/>
    </xf>
    <xf numFmtId="3" fontId="41" fillId="2" borderId="14" xfId="0" applyNumberFormat="1" applyFont="1" applyFill="1" applyBorder="1" applyAlignment="1">
      <alignment horizontal="center" vertical="center" wrapText="1"/>
    </xf>
    <xf numFmtId="3" fontId="17" fillId="0" borderId="48"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45"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41" fontId="13" fillId="0" borderId="47" xfId="2" applyFont="1" applyFill="1" applyBorder="1" applyAlignment="1">
      <alignment vertical="center" wrapText="1"/>
    </xf>
    <xf numFmtId="41" fontId="13" fillId="0" borderId="22" xfId="2" applyFont="1" applyFill="1" applyBorder="1" applyAlignment="1">
      <alignment vertical="center" wrapText="1"/>
    </xf>
    <xf numFmtId="0" fontId="40" fillId="0" borderId="0" xfId="0" applyFont="1" applyAlignment="1">
      <alignment horizontal="center" vertical="center"/>
    </xf>
    <xf numFmtId="41" fontId="13" fillId="0" borderId="0" xfId="2" applyFont="1" applyFill="1" applyAlignment="1">
      <alignment horizontal="center" vertical="center"/>
    </xf>
    <xf numFmtId="41" fontId="17" fillId="0" borderId="0" xfId="2" applyFont="1" applyFill="1" applyAlignment="1">
      <alignment horizontal="center"/>
    </xf>
    <xf numFmtId="41" fontId="62" fillId="2" borderId="0" xfId="2" applyFont="1" applyFill="1" applyAlignment="1">
      <alignment horizontal="center" vertical="center"/>
    </xf>
    <xf numFmtId="41" fontId="63" fillId="2" borderId="49" xfId="2" applyFont="1" applyFill="1" applyBorder="1" applyAlignment="1">
      <alignment horizontal="center"/>
    </xf>
    <xf numFmtId="41" fontId="63" fillId="2" borderId="7" xfId="2" applyFont="1" applyFill="1" applyBorder="1" applyAlignment="1">
      <alignment horizontal="center"/>
    </xf>
    <xf numFmtId="3" fontId="67" fillId="0" borderId="0" xfId="0" applyNumberFormat="1" applyFont="1" applyAlignment="1">
      <alignment horizontal="left"/>
    </xf>
    <xf numFmtId="41" fontId="61" fillId="2" borderId="0" xfId="2" applyFont="1" applyFill="1" applyAlignment="1">
      <alignment horizontal="center" vertical="center"/>
    </xf>
    <xf numFmtId="41" fontId="58" fillId="2" borderId="0" xfId="2" applyFont="1" applyFill="1" applyAlignment="1">
      <alignment horizontal="center" vertical="center"/>
    </xf>
    <xf numFmtId="41" fontId="72" fillId="2" borderId="0" xfId="2" applyFont="1" applyFill="1" applyAlignment="1">
      <alignment horizontal="center" vertical="center"/>
    </xf>
    <xf numFmtId="41" fontId="49" fillId="2" borderId="49" xfId="2" applyFont="1" applyFill="1" applyBorder="1" applyAlignment="1">
      <alignment horizontal="center" vertical="center" wrapText="1"/>
    </xf>
    <xf numFmtId="41" fontId="49" fillId="2" borderId="3" xfId="2" applyFont="1" applyFill="1" applyBorder="1" applyAlignment="1">
      <alignment horizontal="center" vertical="center" wrapText="1"/>
    </xf>
    <xf numFmtId="41" fontId="49" fillId="2" borderId="7" xfId="2" applyFont="1" applyFill="1" applyBorder="1" applyAlignment="1">
      <alignment horizontal="center" vertical="center" wrapText="1"/>
    </xf>
    <xf numFmtId="0" fontId="49" fillId="2" borderId="50" xfId="0" applyFont="1" applyFill="1" applyBorder="1" applyAlignment="1">
      <alignment horizontal="center" vertical="top" wrapText="1"/>
    </xf>
    <xf numFmtId="0" fontId="49" fillId="2" borderId="31" xfId="0" applyFont="1" applyFill="1" applyBorder="1" applyAlignment="1">
      <alignment horizontal="center" vertical="top" wrapText="1"/>
    </xf>
    <xf numFmtId="0" fontId="49" fillId="2" borderId="25"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21" xfId="0" applyFont="1" applyFill="1" applyBorder="1" applyAlignment="1">
      <alignment horizontal="center" vertical="center" wrapText="1"/>
    </xf>
    <xf numFmtId="0" fontId="49" fillId="2" borderId="51" xfId="0" applyFont="1" applyFill="1" applyBorder="1" applyAlignment="1">
      <alignment horizontal="center" vertical="center" wrapText="1"/>
    </xf>
    <xf numFmtId="0" fontId="49" fillId="2" borderId="52" xfId="0" applyFont="1" applyFill="1" applyBorder="1" applyAlignment="1">
      <alignment horizontal="center" vertical="center" wrapText="1"/>
    </xf>
    <xf numFmtId="0" fontId="49" fillId="2" borderId="50" xfId="0" applyFont="1" applyFill="1" applyBorder="1" applyAlignment="1">
      <alignment horizontal="center" vertical="center" wrapText="1"/>
    </xf>
    <xf numFmtId="3" fontId="49" fillId="2" borderId="25" xfId="0" applyNumberFormat="1" applyFont="1" applyFill="1" applyBorder="1" applyAlignment="1">
      <alignment horizontal="center" vertical="center" wrapText="1"/>
    </xf>
    <xf numFmtId="3" fontId="49" fillId="2" borderId="13" xfId="0" applyNumberFormat="1" applyFont="1" applyFill="1" applyBorder="1" applyAlignment="1">
      <alignment horizontal="center" vertical="center" wrapText="1"/>
    </xf>
    <xf numFmtId="0" fontId="49" fillId="2" borderId="32" xfId="0" applyFont="1" applyFill="1" applyBorder="1" applyAlignment="1">
      <alignment horizontal="center" vertical="center" wrapText="1"/>
    </xf>
    <xf numFmtId="0" fontId="49" fillId="2" borderId="34" xfId="0" applyFont="1" applyFill="1" applyBorder="1" applyAlignment="1">
      <alignment horizontal="center" vertical="center" wrapText="1"/>
    </xf>
    <xf numFmtId="41" fontId="14" fillId="2" borderId="0" xfId="2" applyFont="1" applyFill="1" applyAlignment="1">
      <alignment horizontal="center" vertical="center"/>
    </xf>
    <xf numFmtId="41" fontId="26" fillId="2" borderId="0" xfId="2" applyFont="1" applyFill="1" applyAlignment="1">
      <alignment horizontal="center" vertical="center"/>
    </xf>
    <xf numFmtId="41" fontId="20" fillId="2" borderId="0" xfId="2" applyFont="1" applyFill="1" applyAlignment="1">
      <alignment horizontal="center" vertical="center"/>
    </xf>
    <xf numFmtId="41" fontId="49" fillId="2" borderId="46" xfId="2" applyFont="1" applyFill="1" applyBorder="1" applyAlignment="1">
      <alignment horizontal="center" vertical="center" wrapText="1"/>
    </xf>
    <xf numFmtId="41" fontId="49" fillId="2" borderId="2" xfId="2" applyFont="1" applyFill="1" applyBorder="1" applyAlignment="1">
      <alignment horizontal="center" vertical="center" wrapText="1"/>
    </xf>
    <xf numFmtId="41" fontId="49" fillId="2" borderId="13" xfId="2" applyFont="1" applyFill="1" applyBorder="1" applyAlignment="1">
      <alignment horizontal="center" vertical="center" wrapText="1"/>
    </xf>
    <xf numFmtId="0" fontId="25" fillId="2" borderId="0" xfId="0" applyFont="1" applyFill="1" applyAlignment="1">
      <alignment horizontal="left" wrapText="1"/>
    </xf>
    <xf numFmtId="0" fontId="26" fillId="2" borderId="0" xfId="0" applyFont="1" applyFill="1" applyAlignment="1">
      <alignment horizontal="left"/>
    </xf>
    <xf numFmtId="0" fontId="14" fillId="2" borderId="0" xfId="0" applyFont="1" applyFill="1" applyAlignment="1">
      <alignment horizontal="center" vertical="center" wrapText="1"/>
    </xf>
    <xf numFmtId="0" fontId="26" fillId="2" borderId="0" xfId="0" applyFont="1" applyFill="1" applyAlignment="1">
      <alignment horizontal="center" wrapText="1"/>
    </xf>
    <xf numFmtId="0" fontId="25" fillId="2" borderId="0" xfId="0" applyFont="1" applyFill="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30" fillId="2" borderId="0" xfId="0" applyFont="1" applyFill="1" applyAlignment="1">
      <alignment horizontal="left" wrapText="1"/>
    </xf>
    <xf numFmtId="0" fontId="25" fillId="0" borderId="0" xfId="0" applyFont="1" applyAlignment="1">
      <alignment horizontal="left" wrapText="1"/>
    </xf>
    <xf numFmtId="0" fontId="26" fillId="2" borderId="19" xfId="0" applyFont="1" applyFill="1" applyBorder="1" applyAlignment="1">
      <alignment horizontal="center" vertical="center" wrapText="1"/>
    </xf>
    <xf numFmtId="0" fontId="32" fillId="2" borderId="19" xfId="0" applyFont="1" applyFill="1" applyBorder="1" applyAlignment="1">
      <alignment horizontal="center" vertical="center"/>
    </xf>
    <xf numFmtId="0" fontId="32" fillId="2" borderId="19" xfId="0" applyFont="1" applyFill="1" applyBorder="1" applyAlignment="1">
      <alignment horizontal="left" vertical="center"/>
    </xf>
    <xf numFmtId="0" fontId="26" fillId="2" borderId="25" xfId="0" applyFont="1" applyFill="1" applyBorder="1" applyAlignment="1">
      <alignment horizontal="center"/>
    </xf>
    <xf numFmtId="0" fontId="26" fillId="2" borderId="13" xfId="0" applyFont="1" applyFill="1" applyBorder="1" applyAlignment="1">
      <alignment horizontal="center"/>
    </xf>
    <xf numFmtId="0" fontId="26" fillId="2" borderId="25" xfId="0" applyFont="1" applyFill="1" applyBorder="1" applyAlignment="1">
      <alignment horizontal="center" vertical="center"/>
    </xf>
    <xf numFmtId="0" fontId="26" fillId="2" borderId="13" xfId="0" applyFont="1" applyFill="1" applyBorder="1" applyAlignment="1">
      <alignment horizontal="center" vertical="center"/>
    </xf>
    <xf numFmtId="0" fontId="25" fillId="2" borderId="0" xfId="0" applyFont="1" applyFill="1" applyAlignment="1">
      <alignment horizontal="left" vertical="top" wrapText="1"/>
    </xf>
    <xf numFmtId="0" fontId="28" fillId="2" borderId="0" xfId="0" applyFont="1" applyFill="1" applyAlignment="1">
      <alignment horizontal="left"/>
    </xf>
    <xf numFmtId="0" fontId="29" fillId="2" borderId="54" xfId="0" applyFont="1" applyFill="1" applyBorder="1" applyAlignment="1">
      <alignment horizontal="left"/>
    </xf>
    <xf numFmtId="0" fontId="29" fillId="2" borderId="8" xfId="0" applyFont="1" applyFill="1" applyBorder="1" applyAlignment="1">
      <alignment horizontal="left"/>
    </xf>
    <xf numFmtId="0" fontId="29" fillId="2" borderId="30" xfId="0" applyFont="1" applyFill="1" applyBorder="1" applyAlignment="1">
      <alignment horizontal="center" wrapText="1"/>
    </xf>
    <xf numFmtId="0" fontId="29" fillId="2" borderId="19" xfId="0" applyFont="1" applyFill="1" applyBorder="1" applyAlignment="1">
      <alignment horizontal="center" wrapText="1"/>
    </xf>
    <xf numFmtId="0" fontId="26" fillId="2" borderId="39" xfId="0" applyFont="1" applyFill="1" applyBorder="1" applyAlignment="1">
      <alignment horizontal="center"/>
    </xf>
    <xf numFmtId="0" fontId="26" fillId="2" borderId="20" xfId="0" applyFont="1" applyFill="1" applyBorder="1" applyAlignment="1">
      <alignment horizontal="center"/>
    </xf>
    <xf numFmtId="0" fontId="26" fillId="2" borderId="11" xfId="0" applyFont="1" applyFill="1" applyBorder="1" applyAlignment="1">
      <alignment horizontal="center"/>
    </xf>
    <xf numFmtId="0" fontId="29" fillId="2" borderId="53" xfId="0" applyFont="1" applyFill="1" applyBorder="1" applyAlignment="1">
      <alignment horizontal="center" wrapText="1"/>
    </xf>
    <xf numFmtId="0" fontId="29" fillId="2" borderId="21" xfId="0" applyFont="1" applyFill="1" applyBorder="1" applyAlignment="1">
      <alignment horizontal="center" wrapText="1"/>
    </xf>
    <xf numFmtId="0" fontId="26" fillId="2" borderId="25" xfId="0" applyFont="1" applyFill="1" applyBorder="1" applyAlignment="1">
      <alignment horizontal="left"/>
    </xf>
    <xf numFmtId="0" fontId="26" fillId="2" borderId="13" xfId="0" applyFont="1" applyFill="1" applyBorder="1" applyAlignment="1">
      <alignment horizontal="left"/>
    </xf>
    <xf numFmtId="0" fontId="26" fillId="2" borderId="19" xfId="0" applyFont="1" applyFill="1" applyBorder="1" applyAlignment="1">
      <alignment horizontal="center"/>
    </xf>
    <xf numFmtId="0" fontId="26" fillId="2" borderId="19" xfId="0" applyFont="1" applyFill="1" applyBorder="1" applyAlignment="1">
      <alignment horizontal="left" vertical="center" wrapText="1"/>
    </xf>
  </cellXfs>
  <cellStyles count="675">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304800</xdr:colOff>
      <xdr:row>12</xdr:row>
      <xdr:rowOff>38100</xdr:rowOff>
    </xdr:from>
    <xdr:to>
      <xdr:col>4</xdr:col>
      <xdr:colOff>304800</xdr:colOff>
      <xdr:row>12</xdr:row>
      <xdr:rowOff>38100</xdr:rowOff>
    </xdr:to>
    <xdr:sp macro="" textlink="">
      <xdr:nvSpPr>
        <xdr:cNvPr id="27891" name="Line 1">
          <a:extLst>
            <a:ext uri="{FF2B5EF4-FFF2-40B4-BE49-F238E27FC236}">
              <a16:creationId xmlns:a16="http://schemas.microsoft.com/office/drawing/2014/main" id="{A3B1AF06-B6A5-4CE9-84F4-A66603D20409}"/>
            </a:ext>
          </a:extLst>
        </xdr:cNvPr>
        <xdr:cNvSpPr>
          <a:spLocks noChangeShapeType="1"/>
        </xdr:cNvSpPr>
      </xdr:nvSpPr>
      <xdr:spPr bwMode="auto">
        <a:xfrm>
          <a:off x="8258175" y="2495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312420</xdr:colOff>
      <xdr:row>11</xdr:row>
      <xdr:rowOff>38100</xdr:rowOff>
    </xdr:from>
    <xdr:to>
      <xdr:col>4</xdr:col>
      <xdr:colOff>312420</xdr:colOff>
      <xdr:row>11</xdr:row>
      <xdr:rowOff>38100</xdr:rowOff>
    </xdr:to>
    <xdr:sp macro="" textlink="">
      <xdr:nvSpPr>
        <xdr:cNvPr id="2" name="Line 1">
          <a:extLst>
            <a:ext uri="{FF2B5EF4-FFF2-40B4-BE49-F238E27FC236}">
              <a16:creationId xmlns:a16="http://schemas.microsoft.com/office/drawing/2014/main" id="{B0A6EB2D-A858-4410-B354-39BB2A12BD63}"/>
            </a:ext>
          </a:extLst>
        </xdr:cNvPr>
        <xdr:cNvSpPr>
          <a:spLocks noChangeShapeType="1"/>
        </xdr:cNvSpPr>
      </xdr:nvSpPr>
      <xdr:spPr bwMode="auto">
        <a:xfrm>
          <a:off x="8458200" y="2430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312420</xdr:colOff>
      <xdr:row>11</xdr:row>
      <xdr:rowOff>38100</xdr:rowOff>
    </xdr:from>
    <xdr:to>
      <xdr:col>4</xdr:col>
      <xdr:colOff>312420</xdr:colOff>
      <xdr:row>11</xdr:row>
      <xdr:rowOff>38100</xdr:rowOff>
    </xdr:to>
    <xdr:sp macro="" textlink="">
      <xdr:nvSpPr>
        <xdr:cNvPr id="3" name="Line 1">
          <a:extLst>
            <a:ext uri="{FF2B5EF4-FFF2-40B4-BE49-F238E27FC236}">
              <a16:creationId xmlns:a16="http://schemas.microsoft.com/office/drawing/2014/main" id="{6797379E-6D52-4F15-B7F0-343C7993336B}"/>
            </a:ext>
          </a:extLst>
        </xdr:cNvPr>
        <xdr:cNvSpPr>
          <a:spLocks noChangeShapeType="1"/>
        </xdr:cNvSpPr>
      </xdr:nvSpPr>
      <xdr:spPr bwMode="auto">
        <a:xfrm>
          <a:off x="8458200" y="2430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0" tint="-0.14999847407452621"/>
  </sheetPr>
  <dimension ref="A1:N70"/>
  <sheetViews>
    <sheetView showGridLines="0" tabSelected="1" topLeftCell="A72" zoomScaleNormal="100" zoomScaleSheetLayoutView="80" workbookViewId="0">
      <selection activeCell="E89" sqref="E89"/>
    </sheetView>
  </sheetViews>
  <sheetFormatPr baseColWidth="10" defaultColWidth="11.42578125" defaultRowHeight="12"/>
  <cols>
    <col min="1" max="1" width="47.28515625" style="7" customWidth="1"/>
    <col min="2" max="2" width="30.140625" style="7" customWidth="1"/>
    <col min="3" max="3" width="17.85546875" style="3" customWidth="1"/>
    <col min="4" max="4" width="24.140625" style="3" customWidth="1"/>
    <col min="5" max="5" width="15.7109375" style="3" customWidth="1"/>
    <col min="6" max="6" width="11.7109375" style="3" customWidth="1"/>
    <col min="7" max="7" width="7.5703125" style="3" customWidth="1"/>
    <col min="8" max="8" width="11.5703125" style="3" customWidth="1"/>
    <col min="9" max="9" width="9.5703125" style="3" customWidth="1"/>
    <col min="10" max="10" width="15.85546875" style="3" customWidth="1"/>
    <col min="11" max="14" width="11.5703125" style="3" customWidth="1"/>
    <col min="15" max="16384" width="11.42578125" style="4"/>
  </cols>
  <sheetData>
    <row r="1" spans="1:9">
      <c r="B1" s="8"/>
    </row>
    <row r="2" spans="1:9" ht="23.25">
      <c r="A2" s="425" t="s">
        <v>407</v>
      </c>
      <c r="B2" s="425"/>
      <c r="C2" s="425"/>
      <c r="D2" s="425"/>
      <c r="E2" s="425"/>
      <c r="F2" s="425"/>
      <c r="G2" s="425"/>
      <c r="H2" s="425"/>
      <c r="I2" s="425"/>
    </row>
    <row r="3" spans="1:9">
      <c r="A3" s="426" t="s">
        <v>557</v>
      </c>
      <c r="B3" s="426"/>
      <c r="C3" s="426"/>
      <c r="D3" s="426"/>
      <c r="E3" s="426"/>
      <c r="F3" s="426"/>
      <c r="G3" s="426"/>
      <c r="H3" s="426"/>
      <c r="I3" s="426"/>
    </row>
    <row r="4" spans="1:9" ht="20.25" customHeight="1">
      <c r="A4" s="4"/>
      <c r="B4" s="4"/>
      <c r="C4" s="4"/>
      <c r="D4" s="4"/>
      <c r="E4" s="4"/>
      <c r="F4" s="4"/>
      <c r="G4" s="4"/>
      <c r="H4" s="4"/>
      <c r="I4" s="4"/>
    </row>
    <row r="5" spans="1:9" ht="20.25" customHeight="1">
      <c r="A5" s="431" t="s">
        <v>362</v>
      </c>
      <c r="B5" s="166" t="s">
        <v>387</v>
      </c>
      <c r="C5" s="138"/>
      <c r="D5" s="138"/>
      <c r="E5" s="138"/>
      <c r="F5" s="139"/>
    </row>
    <row r="6" spans="1:9" ht="20.25" customHeight="1">
      <c r="A6" s="432"/>
      <c r="B6" s="4" t="s">
        <v>372</v>
      </c>
      <c r="F6" s="140"/>
    </row>
    <row r="7" spans="1:9" ht="20.25" customHeight="1">
      <c r="A7" s="432"/>
      <c r="B7" s="4" t="s">
        <v>363</v>
      </c>
      <c r="F7" s="140"/>
    </row>
    <row r="8" spans="1:9" ht="20.25" customHeight="1">
      <c r="A8" s="432"/>
      <c r="B8" s="4" t="s">
        <v>428</v>
      </c>
      <c r="F8" s="140"/>
    </row>
    <row r="9" spans="1:9" ht="20.25" customHeight="1">
      <c r="A9" s="432"/>
      <c r="B9" s="4" t="s">
        <v>429</v>
      </c>
      <c r="F9" s="140"/>
    </row>
    <row r="10" spans="1:9" ht="20.25" customHeight="1">
      <c r="A10" s="432"/>
      <c r="B10" s="4" t="s">
        <v>365</v>
      </c>
      <c r="F10" s="140"/>
    </row>
    <row r="11" spans="1:9" ht="20.25" customHeight="1">
      <c r="A11" s="432"/>
      <c r="B11" s="4" t="s">
        <v>384</v>
      </c>
      <c r="F11" s="140"/>
    </row>
    <row r="12" spans="1:9" ht="20.25" customHeight="1">
      <c r="A12" s="432"/>
      <c r="B12" s="4" t="s">
        <v>382</v>
      </c>
      <c r="F12" s="140"/>
    </row>
    <row r="13" spans="1:9" ht="20.25" customHeight="1">
      <c r="A13" s="432"/>
      <c r="B13" s="4" t="s">
        <v>383</v>
      </c>
      <c r="F13" s="140"/>
    </row>
    <row r="14" spans="1:9" ht="20.25" customHeight="1">
      <c r="A14" s="433"/>
      <c r="B14" s="143" t="s">
        <v>364</v>
      </c>
      <c r="C14" s="141"/>
      <c r="D14" s="141"/>
      <c r="E14" s="141"/>
      <c r="F14" s="142"/>
    </row>
    <row r="15" spans="1:9" ht="20.25" customHeight="1">
      <c r="A15" s="434" t="s">
        <v>366</v>
      </c>
      <c r="B15" s="146" t="s">
        <v>367</v>
      </c>
      <c r="C15" s="145"/>
      <c r="D15" s="145"/>
      <c r="E15" s="147"/>
      <c r="F15" s="148"/>
    </row>
    <row r="16" spans="1:9" ht="20.25" customHeight="1">
      <c r="A16" s="435"/>
      <c r="B16" s="149" t="s">
        <v>368</v>
      </c>
      <c r="C16" s="150"/>
      <c r="D16" s="150"/>
      <c r="E16" s="4"/>
      <c r="F16" s="151"/>
    </row>
    <row r="17" spans="1:6" ht="27" customHeight="1">
      <c r="A17" s="436"/>
      <c r="B17" s="427" t="s">
        <v>373</v>
      </c>
      <c r="C17" s="428"/>
      <c r="D17" s="428"/>
      <c r="E17" s="428"/>
      <c r="F17" s="429"/>
    </row>
    <row r="18" spans="1:6" ht="27" customHeight="1">
      <c r="A18" s="431" t="s">
        <v>369</v>
      </c>
      <c r="B18" s="153" t="s">
        <v>0</v>
      </c>
      <c r="C18" s="416" t="s">
        <v>568</v>
      </c>
      <c r="D18" s="416"/>
      <c r="E18" s="416"/>
      <c r="F18" s="417"/>
    </row>
    <row r="19" spans="1:6" ht="27" customHeight="1">
      <c r="A19" s="432"/>
      <c r="B19" s="154" t="s">
        <v>304</v>
      </c>
      <c r="C19" s="421" t="s">
        <v>559</v>
      </c>
      <c r="D19" s="421" t="s">
        <v>302</v>
      </c>
      <c r="E19" s="421" t="s">
        <v>302</v>
      </c>
      <c r="F19" s="422"/>
    </row>
    <row r="20" spans="1:6" ht="27" customHeight="1">
      <c r="A20" s="432"/>
      <c r="B20" s="154" t="s">
        <v>305</v>
      </c>
      <c r="C20" s="421" t="s">
        <v>558</v>
      </c>
      <c r="D20" s="421"/>
      <c r="E20" s="421"/>
      <c r="F20" s="422"/>
    </row>
    <row r="21" spans="1:6" ht="27" customHeight="1">
      <c r="A21" s="432"/>
      <c r="B21" s="154" t="s">
        <v>306</v>
      </c>
      <c r="C21" s="421" t="s">
        <v>567</v>
      </c>
      <c r="D21" s="421" t="s">
        <v>303</v>
      </c>
      <c r="E21" s="421" t="s">
        <v>303</v>
      </c>
      <c r="F21" s="422"/>
    </row>
    <row r="22" spans="1:6" ht="27" customHeight="1">
      <c r="A22" s="155" t="s">
        <v>370</v>
      </c>
      <c r="B22" s="441" t="s">
        <v>486</v>
      </c>
      <c r="C22" s="442"/>
      <c r="D22" s="442"/>
      <c r="E22" s="158"/>
      <c r="F22" s="159"/>
    </row>
    <row r="23" spans="1:6" ht="27" customHeight="1">
      <c r="A23" s="156"/>
      <c r="B23" s="455" t="s">
        <v>385</v>
      </c>
      <c r="C23" s="456"/>
      <c r="D23" s="456"/>
      <c r="E23" s="358"/>
      <c r="F23" s="359"/>
    </row>
    <row r="24" spans="1:6" ht="27" customHeight="1">
      <c r="A24" s="443" t="s">
        <v>371</v>
      </c>
      <c r="B24" s="160" t="s">
        <v>262</v>
      </c>
      <c r="C24" s="440" t="s">
        <v>263</v>
      </c>
      <c r="D24" s="440"/>
      <c r="E24" s="440"/>
      <c r="F24" s="457"/>
    </row>
    <row r="25" spans="1:6" ht="27" customHeight="1">
      <c r="A25" s="444"/>
      <c r="B25" s="452" t="s">
        <v>332</v>
      </c>
      <c r="C25" s="453"/>
      <c r="D25" s="453"/>
      <c r="E25" s="453"/>
      <c r="F25" s="454"/>
    </row>
    <row r="26" spans="1:6" ht="27" customHeight="1">
      <c r="A26" s="444"/>
      <c r="B26" s="162" t="s">
        <v>262</v>
      </c>
      <c r="C26" s="430" t="s">
        <v>264</v>
      </c>
      <c r="D26" s="430"/>
      <c r="E26" s="430"/>
      <c r="F26" s="439"/>
    </row>
    <row r="27" spans="1:6" ht="27" customHeight="1">
      <c r="A27" s="444"/>
      <c r="B27" s="161" t="s">
        <v>566</v>
      </c>
      <c r="C27" s="437" t="s">
        <v>409</v>
      </c>
      <c r="D27" s="437"/>
      <c r="E27" s="437"/>
      <c r="F27" s="438"/>
    </row>
    <row r="28" spans="1:6" ht="27" customHeight="1">
      <c r="A28" s="444"/>
      <c r="B28" s="161" t="s">
        <v>319</v>
      </c>
      <c r="C28" s="437" t="s">
        <v>410</v>
      </c>
      <c r="D28" s="437"/>
      <c r="E28" s="437"/>
      <c r="F28" s="438"/>
    </row>
    <row r="29" spans="1:6" ht="27" customHeight="1">
      <c r="A29" s="444"/>
      <c r="B29" s="162" t="s">
        <v>262</v>
      </c>
      <c r="C29" s="430" t="s">
        <v>266</v>
      </c>
      <c r="D29" s="430"/>
      <c r="E29" s="430"/>
      <c r="F29" s="439"/>
    </row>
    <row r="30" spans="1:6" ht="27" customHeight="1">
      <c r="A30" s="444"/>
      <c r="B30" s="452" t="s">
        <v>332</v>
      </c>
      <c r="C30" s="453"/>
      <c r="D30" s="453"/>
      <c r="E30" s="453"/>
      <c r="F30" s="454"/>
    </row>
    <row r="31" spans="1:6" ht="26.25" customHeight="1">
      <c r="A31" s="444"/>
      <c r="B31" s="160" t="s">
        <v>262</v>
      </c>
      <c r="C31" s="440" t="s">
        <v>267</v>
      </c>
      <c r="D31" s="440"/>
      <c r="E31" s="440"/>
      <c r="F31" s="163"/>
    </row>
    <row r="32" spans="1:6" ht="27" customHeight="1">
      <c r="A32" s="451"/>
      <c r="B32" s="153" t="s">
        <v>0</v>
      </c>
      <c r="C32" s="416" t="s">
        <v>568</v>
      </c>
      <c r="D32" s="416"/>
      <c r="E32" s="416"/>
      <c r="F32" s="417"/>
    </row>
    <row r="33" spans="1:8" ht="27" customHeight="1">
      <c r="A33" s="451"/>
      <c r="B33" s="154" t="s">
        <v>304</v>
      </c>
      <c r="C33" s="421" t="s">
        <v>559</v>
      </c>
      <c r="D33" s="421" t="s">
        <v>302</v>
      </c>
      <c r="E33" s="421" t="s">
        <v>302</v>
      </c>
      <c r="F33" s="422"/>
    </row>
    <row r="34" spans="1:8" ht="27" customHeight="1">
      <c r="A34" s="451"/>
      <c r="B34" s="154" t="s">
        <v>305</v>
      </c>
      <c r="C34" s="421" t="s">
        <v>558</v>
      </c>
      <c r="D34" s="421"/>
      <c r="E34" s="421"/>
      <c r="F34" s="422"/>
    </row>
    <row r="35" spans="1:8" ht="27" customHeight="1">
      <c r="A35" s="451"/>
      <c r="B35" s="154" t="s">
        <v>306</v>
      </c>
      <c r="C35" s="421" t="s">
        <v>567</v>
      </c>
      <c r="D35" s="421" t="s">
        <v>303</v>
      </c>
      <c r="E35" s="421" t="s">
        <v>303</v>
      </c>
      <c r="F35" s="422"/>
    </row>
    <row r="36" spans="1:8" ht="27" customHeight="1">
      <c r="A36" s="444"/>
      <c r="B36" s="165" t="s">
        <v>262</v>
      </c>
      <c r="C36" s="430" t="s">
        <v>268</v>
      </c>
      <c r="D36" s="430"/>
      <c r="E36" s="430"/>
      <c r="F36" s="164"/>
    </row>
    <row r="37" spans="1:8" ht="27" customHeight="1">
      <c r="A37" s="445"/>
      <c r="B37" s="418" t="s">
        <v>265</v>
      </c>
      <c r="C37" s="419"/>
      <c r="D37" s="419"/>
      <c r="E37" s="419"/>
      <c r="F37" s="420"/>
    </row>
    <row r="38" spans="1:8" ht="27" customHeight="1">
      <c r="A38" s="14" t="s">
        <v>336</v>
      </c>
    </row>
    <row r="39" spans="1:8" ht="27" customHeight="1">
      <c r="A39" s="15"/>
    </row>
    <row r="40" spans="1:8" ht="27" customHeight="1">
      <c r="A40" s="290" t="s">
        <v>2</v>
      </c>
      <c r="B40" s="290" t="s">
        <v>321</v>
      </c>
      <c r="C40" s="290" t="s">
        <v>322</v>
      </c>
      <c r="D40" s="290" t="s">
        <v>323</v>
      </c>
      <c r="E40" s="290" t="s">
        <v>324</v>
      </c>
      <c r="F40" s="290" t="s">
        <v>325</v>
      </c>
      <c r="G40" s="290" t="s">
        <v>326</v>
      </c>
      <c r="H40" s="290" t="s">
        <v>327</v>
      </c>
    </row>
    <row r="41" spans="1:8" ht="27" customHeight="1">
      <c r="A41" s="446">
        <v>1</v>
      </c>
      <c r="B41" s="447" t="s">
        <v>415</v>
      </c>
      <c r="C41" s="450" t="s">
        <v>328</v>
      </c>
      <c r="D41" s="291" t="s">
        <v>569</v>
      </c>
      <c r="E41" s="292">
        <v>11293000000</v>
      </c>
      <c r="F41" s="293">
        <v>0.99611890270794745</v>
      </c>
      <c r="G41" s="293">
        <v>0.99611890270794745</v>
      </c>
      <c r="H41" s="294" t="s">
        <v>329</v>
      </c>
    </row>
    <row r="42" spans="1:8" ht="27" customHeight="1">
      <c r="A42" s="446"/>
      <c r="B42" s="447"/>
      <c r="C42" s="450"/>
      <c r="D42" s="294" t="s">
        <v>319</v>
      </c>
      <c r="E42" s="295">
        <v>44000000</v>
      </c>
      <c r="F42" s="293">
        <v>3.8810972920525714E-3</v>
      </c>
      <c r="G42" s="293">
        <v>3.8810972920525714E-3</v>
      </c>
      <c r="H42" s="294" t="s">
        <v>411</v>
      </c>
    </row>
    <row r="43" spans="1:8" ht="27.75" customHeight="1">
      <c r="A43" s="296">
        <v>2</v>
      </c>
      <c r="B43" s="297" t="s">
        <v>526</v>
      </c>
      <c r="C43" s="294" t="s">
        <v>317</v>
      </c>
      <c r="D43" s="291" t="s">
        <v>319</v>
      </c>
      <c r="E43" s="295">
        <v>105444000000</v>
      </c>
      <c r="F43" s="293">
        <v>0.67459999999999998</v>
      </c>
      <c r="G43" s="293">
        <v>0.94955908722458304</v>
      </c>
      <c r="H43" s="294" t="s">
        <v>329</v>
      </c>
    </row>
    <row r="44" spans="1:8" ht="27.75" customHeight="1">
      <c r="A44" s="296">
        <v>3</v>
      </c>
      <c r="B44" s="297" t="s">
        <v>330</v>
      </c>
      <c r="C44" s="294" t="s">
        <v>320</v>
      </c>
      <c r="D44" s="298" t="s">
        <v>331</v>
      </c>
      <c r="E44" s="295">
        <v>201700000000</v>
      </c>
      <c r="F44" s="293">
        <v>0.76027</v>
      </c>
      <c r="G44" s="293">
        <v>0.94030000000000002</v>
      </c>
      <c r="H44" s="294" t="s">
        <v>329</v>
      </c>
    </row>
    <row r="45" spans="1:8" ht="27" customHeight="1">
      <c r="A45" s="144"/>
      <c r="B45" s="157"/>
      <c r="C45" s="152"/>
      <c r="D45" s="152"/>
      <c r="E45" s="152"/>
      <c r="F45" s="152"/>
    </row>
    <row r="46" spans="1:8" ht="27" customHeight="1">
      <c r="A46" s="448" t="s">
        <v>258</v>
      </c>
      <c r="B46" s="16" t="s">
        <v>259</v>
      </c>
      <c r="C46" s="16" t="s">
        <v>269</v>
      </c>
      <c r="D46" s="16" t="s">
        <v>261</v>
      </c>
      <c r="E46" s="152"/>
      <c r="F46" s="152"/>
    </row>
    <row r="47" spans="1:8" ht="35.25" customHeight="1">
      <c r="A47" s="449"/>
      <c r="B47" s="17" t="s">
        <v>331</v>
      </c>
      <c r="C47" s="18" t="s">
        <v>330</v>
      </c>
      <c r="D47" s="19">
        <v>1</v>
      </c>
      <c r="E47" s="152"/>
      <c r="F47" s="152"/>
    </row>
    <row r="48" spans="1:8" ht="27" customHeight="1">
      <c r="A48" s="4"/>
      <c r="B48" s="4"/>
      <c r="C48" s="4"/>
      <c r="D48" s="152"/>
      <c r="E48" s="152"/>
      <c r="F48" s="152"/>
    </row>
    <row r="49" spans="1:12" ht="27" customHeight="1">
      <c r="A49" s="144"/>
      <c r="B49" s="157"/>
      <c r="C49" s="152"/>
      <c r="D49" s="152"/>
      <c r="E49" s="152"/>
      <c r="F49" s="152"/>
    </row>
    <row r="50" spans="1:12">
      <c r="A50" s="443" t="s">
        <v>374</v>
      </c>
      <c r="B50" s="423" t="s">
        <v>430</v>
      </c>
      <c r="C50" s="424"/>
      <c r="D50" s="424"/>
      <c r="E50" s="424"/>
      <c r="F50" s="424"/>
      <c r="G50" s="321"/>
      <c r="H50" s="322"/>
    </row>
    <row r="51" spans="1:12" ht="12.75">
      <c r="A51" s="444"/>
      <c r="B51" s="323" t="s">
        <v>361</v>
      </c>
      <c r="C51" s="324"/>
      <c r="D51" s="325"/>
      <c r="E51" s="325"/>
      <c r="F51" s="325"/>
      <c r="G51" s="325"/>
      <c r="H51" s="326"/>
    </row>
    <row r="52" spans="1:12">
      <c r="A52" s="444"/>
      <c r="B52" s="327" t="s">
        <v>412</v>
      </c>
      <c r="C52" s="324"/>
      <c r="D52" s="325"/>
      <c r="E52" s="325"/>
      <c r="F52" s="325"/>
      <c r="G52" s="325"/>
      <c r="H52" s="326"/>
    </row>
    <row r="53" spans="1:12">
      <c r="A53" s="444"/>
      <c r="B53" s="327" t="s">
        <v>413</v>
      </c>
      <c r="C53" s="324"/>
      <c r="D53" s="325"/>
      <c r="E53" s="325"/>
      <c r="F53" s="325"/>
      <c r="G53" s="325"/>
      <c r="H53" s="326"/>
    </row>
    <row r="54" spans="1:12">
      <c r="A54" s="444"/>
      <c r="B54" s="327" t="s">
        <v>414</v>
      </c>
      <c r="C54" s="324"/>
      <c r="D54" s="325"/>
      <c r="E54" s="325"/>
      <c r="F54" s="325"/>
      <c r="G54" s="325"/>
      <c r="H54" s="326"/>
    </row>
    <row r="55" spans="1:12">
      <c r="A55" s="445"/>
      <c r="B55" s="328" t="s">
        <v>1</v>
      </c>
      <c r="C55" s="329"/>
      <c r="D55" s="330"/>
      <c r="E55" s="330"/>
      <c r="F55" s="330"/>
      <c r="G55" s="330"/>
      <c r="H55" s="331"/>
    </row>
    <row r="57" spans="1:12">
      <c r="A57" s="9" t="s">
        <v>186</v>
      </c>
    </row>
    <row r="58" spans="1:12">
      <c r="A58" s="9"/>
    </row>
    <row r="59" spans="1:12" ht="25.5">
      <c r="A59" s="290" t="s">
        <v>3</v>
      </c>
      <c r="B59" s="290" t="s">
        <v>307</v>
      </c>
      <c r="C59" s="290" t="s">
        <v>308</v>
      </c>
      <c r="D59" s="290" t="s">
        <v>309</v>
      </c>
      <c r="E59" s="290" t="s">
        <v>310</v>
      </c>
      <c r="F59" s="290" t="s">
        <v>311</v>
      </c>
      <c r="G59" s="290" t="s">
        <v>4</v>
      </c>
      <c r="H59" s="290" t="s">
        <v>312</v>
      </c>
      <c r="I59" s="290" t="s">
        <v>313</v>
      </c>
      <c r="J59" s="290" t="s">
        <v>314</v>
      </c>
      <c r="K59" s="290" t="s">
        <v>315</v>
      </c>
      <c r="L59" s="290" t="s">
        <v>316</v>
      </c>
    </row>
    <row r="60" spans="1:12" ht="12.75">
      <c r="A60" s="299" t="s">
        <v>319</v>
      </c>
      <c r="B60" s="300" t="s">
        <v>320</v>
      </c>
      <c r="C60" s="301">
        <v>1</v>
      </c>
      <c r="D60" s="302">
        <v>1</v>
      </c>
      <c r="E60" s="303">
        <v>1</v>
      </c>
      <c r="F60" s="304" t="s">
        <v>318</v>
      </c>
      <c r="G60" s="305"/>
      <c r="H60" s="304">
        <v>1</v>
      </c>
      <c r="I60" s="303">
        <v>1</v>
      </c>
      <c r="J60" s="303">
        <v>1000000</v>
      </c>
      <c r="K60" s="306">
        <v>8.8206756637558437E-5</v>
      </c>
      <c r="L60" s="306">
        <v>8.8206756637558437E-5</v>
      </c>
    </row>
    <row r="61" spans="1:12" ht="12.75">
      <c r="A61" s="299" t="s">
        <v>566</v>
      </c>
      <c r="B61" s="300" t="s">
        <v>317</v>
      </c>
      <c r="C61" s="301">
        <v>2</v>
      </c>
      <c r="D61" s="302">
        <v>11250</v>
      </c>
      <c r="E61" s="303">
        <v>11249</v>
      </c>
      <c r="F61" s="304" t="s">
        <v>318</v>
      </c>
      <c r="G61" s="305"/>
      <c r="H61" s="304">
        <v>1</v>
      </c>
      <c r="I61" s="303">
        <v>11249</v>
      </c>
      <c r="J61" s="303">
        <v>11249000000</v>
      </c>
      <c r="K61" s="306">
        <v>0.9922378054158949</v>
      </c>
      <c r="L61" s="306">
        <v>0.9922378054158949</v>
      </c>
    </row>
    <row r="62" spans="1:12" ht="12.75">
      <c r="A62" s="299" t="s">
        <v>319</v>
      </c>
      <c r="B62" s="300" t="s">
        <v>320</v>
      </c>
      <c r="C62" s="301">
        <v>11251</v>
      </c>
      <c r="D62" s="302">
        <v>11293</v>
      </c>
      <c r="E62" s="303">
        <v>43</v>
      </c>
      <c r="F62" s="304" t="s">
        <v>318</v>
      </c>
      <c r="G62" s="305"/>
      <c r="H62" s="304">
        <v>1</v>
      </c>
      <c r="I62" s="303">
        <v>43</v>
      </c>
      <c r="J62" s="303">
        <v>43000000</v>
      </c>
      <c r="K62" s="306">
        <v>3.7928905354150128E-3</v>
      </c>
      <c r="L62" s="306">
        <v>3.7928905354150128E-3</v>
      </c>
    </row>
    <row r="63" spans="1:12" ht="12.75">
      <c r="A63" s="299" t="s">
        <v>566</v>
      </c>
      <c r="B63" s="300" t="s">
        <v>317</v>
      </c>
      <c r="C63" s="301">
        <v>11294</v>
      </c>
      <c r="D63" s="302">
        <v>11337</v>
      </c>
      <c r="E63" s="303">
        <v>44</v>
      </c>
      <c r="F63" s="304" t="s">
        <v>318</v>
      </c>
      <c r="G63" s="305"/>
      <c r="H63" s="304">
        <v>1</v>
      </c>
      <c r="I63" s="303">
        <v>44</v>
      </c>
      <c r="J63" s="303">
        <v>44000000</v>
      </c>
      <c r="K63" s="306">
        <v>3.8810972920525714E-3</v>
      </c>
      <c r="L63" s="306">
        <v>3.8810972920525714E-3</v>
      </c>
    </row>
    <row r="64" spans="1:12" ht="13.5" thickBot="1">
      <c r="A64" s="10"/>
      <c r="B64" s="11"/>
      <c r="C64" s="12"/>
      <c r="D64" s="12"/>
      <c r="E64" s="13">
        <f>SUM(E60:E63)</f>
        <v>11337</v>
      </c>
      <c r="F64" s="13"/>
      <c r="G64" s="13"/>
      <c r="H64" s="13"/>
      <c r="I64" s="13">
        <v>2</v>
      </c>
      <c r="J64" s="12">
        <f>SUM(J60:J63)</f>
        <v>11337000000</v>
      </c>
      <c r="K64" s="179">
        <f>SUM(K60:K63)</f>
        <v>1</v>
      </c>
      <c r="L64" s="179">
        <f>SUM(L60:L63)</f>
        <v>1</v>
      </c>
    </row>
    <row r="65" spans="1:14" ht="12.75" thickTop="1">
      <c r="A65" s="9"/>
    </row>
    <row r="67" spans="1:14">
      <c r="A67" s="9" t="s">
        <v>258</v>
      </c>
    </row>
    <row r="69" spans="1:14" ht="37.5" customHeight="1">
      <c r="A69" s="16" t="s">
        <v>259</v>
      </c>
      <c r="B69" s="16" t="s">
        <v>269</v>
      </c>
      <c r="C69" s="16" t="s">
        <v>261</v>
      </c>
      <c r="N69" s="4"/>
    </row>
    <row r="70" spans="1:14" s="6" customFormat="1" ht="27.75" customHeight="1">
      <c r="A70" s="17" t="s">
        <v>331</v>
      </c>
      <c r="B70" s="18" t="s">
        <v>330</v>
      </c>
      <c r="C70" s="19">
        <v>1</v>
      </c>
      <c r="D70" s="5"/>
      <c r="E70" s="5"/>
      <c r="F70" s="5"/>
      <c r="G70" s="5"/>
      <c r="H70" s="5"/>
      <c r="I70" s="5"/>
      <c r="J70" s="5"/>
      <c r="K70" s="5"/>
      <c r="L70" s="5"/>
      <c r="M70" s="5"/>
    </row>
  </sheetData>
  <mergeCells count="33">
    <mergeCell ref="B23:D23"/>
    <mergeCell ref="C24:F24"/>
    <mergeCell ref="C19:F19"/>
    <mergeCell ref="C20:F20"/>
    <mergeCell ref="A50:A55"/>
    <mergeCell ref="A41:A42"/>
    <mergeCell ref="B41:B42"/>
    <mergeCell ref="C26:F26"/>
    <mergeCell ref="A46:A47"/>
    <mergeCell ref="C41:C42"/>
    <mergeCell ref="C32:F32"/>
    <mergeCell ref="C33:F33"/>
    <mergeCell ref="C34:F34"/>
    <mergeCell ref="C35:F35"/>
    <mergeCell ref="A24:A37"/>
    <mergeCell ref="B25:F25"/>
    <mergeCell ref="B30:F30"/>
    <mergeCell ref="C18:F18"/>
    <mergeCell ref="B37:F37"/>
    <mergeCell ref="C21:F21"/>
    <mergeCell ref="B50:F50"/>
    <mergeCell ref="A2:I2"/>
    <mergeCell ref="A3:I3"/>
    <mergeCell ref="B17:F17"/>
    <mergeCell ref="C36:E36"/>
    <mergeCell ref="A5:A14"/>
    <mergeCell ref="A15:A17"/>
    <mergeCell ref="A18:A21"/>
    <mergeCell ref="C27:F27"/>
    <mergeCell ref="C28:F28"/>
    <mergeCell ref="C29:F29"/>
    <mergeCell ref="C31:E31"/>
    <mergeCell ref="B22:D22"/>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tint="-0.14999847407452621"/>
  </sheetPr>
  <dimension ref="A1:M156"/>
  <sheetViews>
    <sheetView topLeftCell="A80" zoomScale="70" zoomScaleNormal="70" zoomScalePageLayoutView="60" workbookViewId="0">
      <selection activeCell="E20" sqref="E20"/>
    </sheetView>
  </sheetViews>
  <sheetFormatPr baseColWidth="10" defaultColWidth="11.42578125" defaultRowHeight="18.75"/>
  <cols>
    <col min="1" max="1" width="2.28515625" style="202" customWidth="1"/>
    <col min="2" max="2" width="69.42578125" style="204" customWidth="1"/>
    <col min="3" max="3" width="25.7109375" style="205" customWidth="1"/>
    <col min="4" max="4" width="31.140625" style="205" customWidth="1"/>
    <col min="5" max="5" width="62.42578125" style="206" customWidth="1"/>
    <col min="6" max="6" width="24.42578125" style="205" customWidth="1"/>
    <col min="7" max="7" width="30.85546875" style="205" customWidth="1"/>
    <col min="8" max="8" width="21.85546875" style="200" customWidth="1"/>
    <col min="9" max="9" width="24" style="200" customWidth="1"/>
    <col min="10" max="10" width="26.7109375" style="200" customWidth="1"/>
    <col min="11" max="13" width="11.5703125" style="201" customWidth="1"/>
    <col min="14" max="16384" width="11.42578125" style="202"/>
  </cols>
  <sheetData>
    <row r="1" spans="2:10" hidden="1">
      <c r="B1" s="463" t="s">
        <v>415</v>
      </c>
      <c r="C1" s="463"/>
      <c r="D1" s="463"/>
      <c r="E1" s="463"/>
      <c r="F1" s="463"/>
      <c r="G1" s="463"/>
    </row>
    <row r="2" spans="2:10">
      <c r="B2" s="463"/>
      <c r="C2" s="463"/>
      <c r="D2" s="463"/>
      <c r="E2" s="463"/>
      <c r="F2" s="463"/>
      <c r="G2" s="463"/>
    </row>
    <row r="3" spans="2:10">
      <c r="B3" s="463"/>
      <c r="C3" s="463"/>
      <c r="D3" s="463"/>
      <c r="E3" s="463"/>
      <c r="F3" s="463"/>
      <c r="G3" s="463"/>
    </row>
    <row r="4" spans="2:10">
      <c r="B4" s="463"/>
      <c r="C4" s="463"/>
      <c r="D4" s="463"/>
      <c r="E4" s="463"/>
      <c r="F4" s="463"/>
      <c r="G4" s="463"/>
      <c r="H4" s="203"/>
      <c r="I4" s="203"/>
      <c r="J4" s="203"/>
    </row>
    <row r="5" spans="2:10" ht="21">
      <c r="B5" s="462" t="s">
        <v>431</v>
      </c>
      <c r="C5" s="462"/>
      <c r="D5" s="462"/>
      <c r="E5" s="462"/>
      <c r="F5" s="462"/>
      <c r="G5" s="462"/>
      <c r="H5" s="203"/>
      <c r="I5" s="203"/>
      <c r="J5" s="203"/>
    </row>
    <row r="6" spans="2:10" ht="21">
      <c r="B6" s="464" t="s">
        <v>522</v>
      </c>
      <c r="C6" s="464"/>
      <c r="D6" s="464"/>
      <c r="E6" s="464"/>
      <c r="F6" s="464"/>
      <c r="G6" s="464"/>
      <c r="H6" s="203"/>
      <c r="I6" s="203"/>
      <c r="J6" s="203"/>
    </row>
    <row r="7" spans="2:10">
      <c r="B7" s="466"/>
      <c r="C7" s="466"/>
      <c r="D7" s="466"/>
      <c r="E7" s="466"/>
      <c r="F7" s="466"/>
      <c r="G7" s="466"/>
      <c r="H7" s="466"/>
    </row>
    <row r="8" spans="2:10" ht="19.5" thickBot="1">
      <c r="B8" s="204" t="s">
        <v>375</v>
      </c>
    </row>
    <row r="9" spans="2:10">
      <c r="B9" s="468" t="s">
        <v>5</v>
      </c>
      <c r="C9" s="470" t="s">
        <v>92</v>
      </c>
      <c r="D9" s="470" t="s">
        <v>197</v>
      </c>
      <c r="E9" s="472" t="s">
        <v>7</v>
      </c>
      <c r="F9" s="470" t="s">
        <v>92</v>
      </c>
      <c r="G9" s="474" t="s">
        <v>197</v>
      </c>
    </row>
    <row r="10" spans="2:10" ht="19.5" thickBot="1">
      <c r="B10" s="469"/>
      <c r="C10" s="471"/>
      <c r="D10" s="471"/>
      <c r="E10" s="473"/>
      <c r="F10" s="471"/>
      <c r="G10" s="475"/>
    </row>
    <row r="11" spans="2:10" ht="23.25">
      <c r="B11" s="207" t="s">
        <v>8</v>
      </c>
      <c r="C11" s="208">
        <f>C13+C18+C25</f>
        <v>14963592551</v>
      </c>
      <c r="D11" s="208">
        <f>D13+D18+D25</f>
        <v>21587758804</v>
      </c>
      <c r="E11" s="209" t="s">
        <v>210</v>
      </c>
      <c r="F11" s="208">
        <f>F13+F25</f>
        <v>6881785858</v>
      </c>
      <c r="G11" s="210">
        <f>G13+G25</f>
        <v>746030964</v>
      </c>
    </row>
    <row r="12" spans="2:10">
      <c r="B12" s="211"/>
      <c r="C12" s="208"/>
      <c r="D12" s="212"/>
      <c r="E12" s="213"/>
      <c r="F12" s="214"/>
      <c r="G12" s="215"/>
      <c r="H12" s="212"/>
    </row>
    <row r="13" spans="2:10">
      <c r="B13" s="211" t="s">
        <v>465</v>
      </c>
      <c r="C13" s="208">
        <f>SUM(C14:C16)</f>
        <v>3458826472</v>
      </c>
      <c r="D13" s="208">
        <f>+D14+D16+D15</f>
        <v>776653810</v>
      </c>
      <c r="E13" s="213" t="s">
        <v>14</v>
      </c>
      <c r="F13" s="208">
        <f>SUM(F14:F24)</f>
        <v>6869688754</v>
      </c>
      <c r="G13" s="210">
        <f>G14+G16+G15+G17</f>
        <v>735480822</v>
      </c>
      <c r="H13" s="218"/>
    </row>
    <row r="14" spans="2:10" ht="31.5" customHeight="1">
      <c r="B14" s="216" t="s">
        <v>9</v>
      </c>
      <c r="C14" s="214">
        <v>200000</v>
      </c>
      <c r="D14" s="319">
        <v>200000</v>
      </c>
      <c r="E14" s="217" t="s">
        <v>466</v>
      </c>
      <c r="F14" s="214">
        <v>4519849455</v>
      </c>
      <c r="G14" s="215"/>
      <c r="H14" s="218"/>
    </row>
    <row r="15" spans="2:10" ht="30.75" customHeight="1">
      <c r="B15" s="216" t="s">
        <v>10</v>
      </c>
      <c r="C15" s="214">
        <v>3458626472</v>
      </c>
      <c r="D15" s="319">
        <v>776453810</v>
      </c>
      <c r="E15" s="217" t="s">
        <v>400</v>
      </c>
      <c r="F15" s="214">
        <v>2349839299</v>
      </c>
      <c r="G15" s="215">
        <v>735480822</v>
      </c>
    </row>
    <row r="16" spans="2:10">
      <c r="B16" s="216"/>
      <c r="C16" s="214"/>
      <c r="D16" s="319"/>
      <c r="E16" s="217" t="s">
        <v>399</v>
      </c>
      <c r="F16" s="214"/>
      <c r="G16" s="215"/>
    </row>
    <row r="17" spans="1:8">
      <c r="B17" s="216"/>
      <c r="C17" s="214"/>
      <c r="D17" s="319"/>
      <c r="E17" s="217" t="s">
        <v>467</v>
      </c>
      <c r="F17" s="214"/>
      <c r="G17" s="215"/>
      <c r="H17" s="218"/>
    </row>
    <row r="18" spans="1:8" ht="18" customHeight="1">
      <c r="B18" s="211" t="s">
        <v>275</v>
      </c>
      <c r="C18" s="208">
        <f>SUM(C19:C21)</f>
        <v>5399605953</v>
      </c>
      <c r="D18" s="208">
        <f>D20+D19</f>
        <v>20520116594</v>
      </c>
      <c r="E18" s="217" t="s">
        <v>468</v>
      </c>
      <c r="F18" s="214"/>
      <c r="G18" s="215"/>
    </row>
    <row r="19" spans="1:8" ht="17.45" customHeight="1">
      <c r="B19" s="216" t="s">
        <v>11</v>
      </c>
      <c r="C19" s="214">
        <v>3975500000</v>
      </c>
      <c r="D19" s="319">
        <v>17171000000</v>
      </c>
      <c r="E19" s="217" t="s">
        <v>16</v>
      </c>
      <c r="F19" s="214"/>
      <c r="G19" s="215"/>
    </row>
    <row r="20" spans="1:8">
      <c r="B20" s="216" t="s">
        <v>416</v>
      </c>
      <c r="C20" s="214">
        <v>1424105953</v>
      </c>
      <c r="D20" s="319">
        <v>3349116594</v>
      </c>
      <c r="E20" s="213"/>
      <c r="F20" s="214"/>
      <c r="G20" s="215"/>
    </row>
    <row r="21" spans="1:8">
      <c r="B21" s="216" t="s">
        <v>12</v>
      </c>
      <c r="C21" s="214"/>
      <c r="D21" s="319"/>
      <c r="E21" s="217" t="s">
        <v>211</v>
      </c>
      <c r="F21" s="214"/>
      <c r="G21" s="215"/>
    </row>
    <row r="22" spans="1:8">
      <c r="B22" s="216"/>
      <c r="C22" s="219"/>
      <c r="D22" s="220"/>
      <c r="E22" s="217" t="s">
        <v>17</v>
      </c>
      <c r="F22" s="214"/>
      <c r="G22" s="215"/>
    </row>
    <row r="23" spans="1:8">
      <c r="B23" s="216"/>
      <c r="C23" s="219"/>
      <c r="D23" s="220"/>
      <c r="E23" s="217" t="s">
        <v>18</v>
      </c>
      <c r="F23" s="214"/>
      <c r="G23" s="215" t="s">
        <v>13</v>
      </c>
    </row>
    <row r="24" spans="1:8">
      <c r="B24" s="216"/>
      <c r="C24" s="219"/>
      <c r="D24" s="220"/>
      <c r="E24" s="217" t="s">
        <v>19</v>
      </c>
      <c r="F24" s="214"/>
      <c r="G24" s="221"/>
    </row>
    <row r="25" spans="1:8">
      <c r="B25" s="211" t="s">
        <v>276</v>
      </c>
      <c r="C25" s="208">
        <f>SUM(C26:C38)</f>
        <v>6105160126</v>
      </c>
      <c r="D25" s="208">
        <f>+D31+D38+D27+D33+D29+D39+D26</f>
        <v>290988400</v>
      </c>
      <c r="E25" s="213" t="s">
        <v>398</v>
      </c>
      <c r="F25" s="208">
        <f>SUM(F26:F35)</f>
        <v>12097104</v>
      </c>
      <c r="G25" s="210">
        <f>SUM(G26:G35)</f>
        <v>10550142</v>
      </c>
    </row>
    <row r="26" spans="1:8">
      <c r="B26" s="216" t="s">
        <v>333</v>
      </c>
      <c r="C26" s="214">
        <v>410317919</v>
      </c>
      <c r="D26" s="319">
        <v>560000</v>
      </c>
      <c r="E26" s="217" t="s">
        <v>23</v>
      </c>
      <c r="F26" s="214">
        <v>5263104</v>
      </c>
      <c r="G26" s="215">
        <v>10290142</v>
      </c>
    </row>
    <row r="27" spans="1:8">
      <c r="B27" s="216" t="s">
        <v>334</v>
      </c>
      <c r="C27" s="214">
        <v>822450349</v>
      </c>
      <c r="D27" s="319"/>
      <c r="E27" s="217" t="s">
        <v>391</v>
      </c>
      <c r="F27" s="214">
        <v>0</v>
      </c>
      <c r="G27" s="215"/>
    </row>
    <row r="28" spans="1:8">
      <c r="B28" s="222" t="s">
        <v>388</v>
      </c>
      <c r="C28" s="214">
        <v>4659269714</v>
      </c>
      <c r="D28" s="319"/>
      <c r="E28" s="217" t="s">
        <v>202</v>
      </c>
      <c r="F28" s="214">
        <v>0</v>
      </c>
      <c r="G28" s="215"/>
    </row>
    <row r="29" spans="1:8">
      <c r="B29" s="222" t="s">
        <v>389</v>
      </c>
      <c r="C29" s="214">
        <v>189800891</v>
      </c>
      <c r="D29" s="319">
        <v>290428400</v>
      </c>
      <c r="E29" s="217" t="s">
        <v>24</v>
      </c>
      <c r="F29" s="214"/>
      <c r="G29" s="215"/>
      <c r="H29" s="223"/>
    </row>
    <row r="30" spans="1:8">
      <c r="B30" s="222" t="s">
        <v>495</v>
      </c>
      <c r="C30" s="214">
        <v>9986600</v>
      </c>
      <c r="D30" s="319"/>
      <c r="E30" s="217"/>
      <c r="F30" s="214"/>
      <c r="G30" s="215"/>
      <c r="H30" s="361"/>
    </row>
    <row r="31" spans="1:8">
      <c r="A31" s="222"/>
      <c r="B31" s="222" t="s">
        <v>390</v>
      </c>
      <c r="C31" s="214">
        <v>3006309</v>
      </c>
      <c r="D31" s="319"/>
      <c r="E31" s="217" t="s">
        <v>397</v>
      </c>
      <c r="F31" s="214">
        <v>6834000</v>
      </c>
      <c r="G31" s="215"/>
    </row>
    <row r="32" spans="1:8">
      <c r="A32" s="222"/>
      <c r="B32" s="222" t="s">
        <v>497</v>
      </c>
      <c r="C32" s="214">
        <v>10290144</v>
      </c>
      <c r="D32" s="319"/>
      <c r="E32" s="217"/>
      <c r="F32" s="214"/>
      <c r="G32" s="215"/>
    </row>
    <row r="33" spans="1:8">
      <c r="A33" s="222"/>
      <c r="B33" s="222" t="s">
        <v>527</v>
      </c>
      <c r="C33" s="214">
        <v>38200</v>
      </c>
      <c r="D33" s="319"/>
      <c r="E33" s="217" t="s">
        <v>299</v>
      </c>
      <c r="F33" s="214">
        <v>0</v>
      </c>
      <c r="G33" s="215"/>
    </row>
    <row r="34" spans="1:8">
      <c r="A34" s="222"/>
      <c r="B34" s="222" t="s">
        <v>22</v>
      </c>
      <c r="C34" s="214">
        <v>0</v>
      </c>
      <c r="D34" s="319"/>
      <c r="E34" s="217" t="s">
        <v>469</v>
      </c>
      <c r="F34" s="214"/>
      <c r="G34" s="215"/>
    </row>
    <row r="35" spans="1:8">
      <c r="A35" s="222"/>
      <c r="B35" s="222"/>
      <c r="C35" s="214">
        <v>0</v>
      </c>
      <c r="D35" s="319"/>
      <c r="E35" s="217" t="s">
        <v>38</v>
      </c>
      <c r="F35" s="214"/>
      <c r="G35" s="221">
        <v>260000</v>
      </c>
    </row>
    <row r="36" spans="1:8" ht="37.5">
      <c r="A36" s="222"/>
      <c r="B36" s="222" t="s">
        <v>187</v>
      </c>
      <c r="C36" s="214">
        <v>0</v>
      </c>
      <c r="D36" s="319"/>
      <c r="E36" s="213"/>
      <c r="F36" s="224"/>
      <c r="G36" s="221"/>
    </row>
    <row r="37" spans="1:8">
      <c r="A37" s="222"/>
      <c r="B37" s="222" t="s">
        <v>249</v>
      </c>
      <c r="C37" s="214">
        <v>0</v>
      </c>
      <c r="D37" s="319"/>
      <c r="E37" s="217"/>
      <c r="F37" s="219"/>
      <c r="G37" s="221"/>
    </row>
    <row r="38" spans="1:8">
      <c r="A38" s="222"/>
      <c r="B38" s="222" t="s">
        <v>298</v>
      </c>
      <c r="C38" s="214">
        <v>0</v>
      </c>
      <c r="D38" s="319"/>
      <c r="E38" s="217"/>
      <c r="F38" s="219"/>
      <c r="G38" s="221"/>
    </row>
    <row r="39" spans="1:8">
      <c r="A39" s="225"/>
      <c r="B39" s="222"/>
      <c r="C39" s="214">
        <v>0</v>
      </c>
      <c r="D39" s="319"/>
      <c r="E39" s="217"/>
      <c r="F39" s="219"/>
      <c r="G39" s="221"/>
    </row>
    <row r="40" spans="1:8">
      <c r="B40" s="226" t="s">
        <v>25</v>
      </c>
      <c r="C40" s="214">
        <v>0</v>
      </c>
      <c r="D40" s="467"/>
      <c r="E40" s="213" t="s">
        <v>26</v>
      </c>
      <c r="F40" s="219"/>
      <c r="G40" s="221"/>
    </row>
    <row r="41" spans="1:8">
      <c r="B41" s="211" t="s">
        <v>470</v>
      </c>
      <c r="C41" s="214">
        <v>0</v>
      </c>
      <c r="D41" s="467"/>
      <c r="E41" s="217" t="s">
        <v>27</v>
      </c>
      <c r="F41" s="214"/>
      <c r="G41" s="221"/>
    </row>
    <row r="42" spans="1:8">
      <c r="B42" s="211"/>
      <c r="C42" s="214">
        <v>0</v>
      </c>
      <c r="D42" s="467"/>
      <c r="E42" s="217" t="s">
        <v>188</v>
      </c>
      <c r="F42" s="214"/>
      <c r="G42" s="221"/>
    </row>
    <row r="43" spans="1:8">
      <c r="B43" s="216"/>
      <c r="C43" s="214">
        <v>0</v>
      </c>
      <c r="D43" s="467"/>
      <c r="E43" s="217" t="s">
        <v>471</v>
      </c>
      <c r="F43" s="214"/>
      <c r="G43" s="221"/>
    </row>
    <row r="44" spans="1:8" ht="23.25">
      <c r="B44" s="207" t="s">
        <v>28</v>
      </c>
      <c r="C44" s="208">
        <f>+C13+C18+C25</f>
        <v>14963592551</v>
      </c>
      <c r="D44" s="208">
        <f>+D13+D25+D18</f>
        <v>21587758804</v>
      </c>
      <c r="E44" s="227" t="s">
        <v>29</v>
      </c>
      <c r="F44" s="208">
        <f>F13+F25+F36</f>
        <v>6881785858</v>
      </c>
      <c r="G44" s="210">
        <f>G13+G25+G36</f>
        <v>746030964</v>
      </c>
      <c r="H44" s="218"/>
    </row>
    <row r="45" spans="1:8">
      <c r="B45" s="216"/>
      <c r="C45" s="214"/>
      <c r="D45" s="319"/>
      <c r="E45" s="217"/>
      <c r="F45" s="214"/>
      <c r="G45" s="215"/>
    </row>
    <row r="46" spans="1:8" ht="36" customHeight="1">
      <c r="B46" s="207" t="s">
        <v>30</v>
      </c>
      <c r="C46" s="214"/>
      <c r="D46" s="319"/>
      <c r="E46" s="227" t="s">
        <v>31</v>
      </c>
      <c r="F46" s="214"/>
      <c r="G46" s="215"/>
    </row>
    <row r="47" spans="1:8">
      <c r="B47" s="211" t="s">
        <v>277</v>
      </c>
      <c r="C47" s="208">
        <f>+C48+C50</f>
        <v>1729359000</v>
      </c>
      <c r="D47" s="208"/>
      <c r="E47" s="213" t="s">
        <v>206</v>
      </c>
      <c r="F47" s="214"/>
      <c r="G47" s="215"/>
    </row>
    <row r="48" spans="1:8">
      <c r="B48" s="216" t="s">
        <v>539</v>
      </c>
      <c r="C48" s="214">
        <v>727359000</v>
      </c>
      <c r="D48" s="319"/>
      <c r="E48" s="217" t="s">
        <v>205</v>
      </c>
      <c r="F48" s="214"/>
      <c r="G48" s="215"/>
    </row>
    <row r="49" spans="2:13">
      <c r="B49" s="216" t="s">
        <v>417</v>
      </c>
      <c r="C49" s="214">
        <v>0</v>
      </c>
      <c r="D49" s="319"/>
      <c r="E49" s="217" t="s">
        <v>36</v>
      </c>
      <c r="F49" s="214"/>
      <c r="G49" s="215"/>
    </row>
    <row r="50" spans="2:13">
      <c r="B50" s="216" t="s">
        <v>32</v>
      </c>
      <c r="C50" s="214">
        <v>1002000000</v>
      </c>
      <c r="D50" s="319"/>
      <c r="E50" s="217" t="s">
        <v>37</v>
      </c>
      <c r="F50" s="214"/>
      <c r="G50" s="215"/>
    </row>
    <row r="51" spans="2:13" s="228" customFormat="1">
      <c r="B51" s="229" t="s">
        <v>378</v>
      </c>
      <c r="C51" s="214"/>
      <c r="D51" s="230"/>
      <c r="E51" s="231" t="s">
        <v>15</v>
      </c>
      <c r="F51" s="214"/>
      <c r="G51" s="232"/>
      <c r="H51" s="233"/>
      <c r="I51" s="233"/>
      <c r="J51" s="233"/>
      <c r="K51" s="234"/>
      <c r="L51" s="234"/>
      <c r="M51" s="234"/>
    </row>
    <row r="52" spans="2:13">
      <c r="B52" s="216" t="s">
        <v>12</v>
      </c>
      <c r="C52" s="214"/>
      <c r="D52" s="319" t="s">
        <v>13</v>
      </c>
      <c r="E52" s="217" t="s">
        <v>472</v>
      </c>
      <c r="F52" s="214"/>
      <c r="G52" s="215"/>
    </row>
    <row r="53" spans="2:13">
      <c r="B53" s="211" t="s">
        <v>33</v>
      </c>
      <c r="C53" s="214"/>
      <c r="D53" s="319"/>
      <c r="E53" s="217" t="s">
        <v>38</v>
      </c>
      <c r="F53" s="214"/>
      <c r="G53" s="215"/>
    </row>
    <row r="54" spans="2:13">
      <c r="B54" s="216" t="s">
        <v>20</v>
      </c>
      <c r="C54" s="214"/>
      <c r="D54" s="319"/>
      <c r="E54" s="217"/>
      <c r="F54" s="214"/>
      <c r="G54" s="215"/>
    </row>
    <row r="55" spans="2:13">
      <c r="B55" s="216" t="s">
        <v>21</v>
      </c>
      <c r="C55" s="214"/>
      <c r="D55" s="319"/>
      <c r="E55" s="213" t="s">
        <v>211</v>
      </c>
      <c r="F55" s="214"/>
      <c r="G55" s="215"/>
    </row>
    <row r="56" spans="2:13">
      <c r="B56" s="216" t="s">
        <v>34</v>
      </c>
      <c r="C56" s="214"/>
      <c r="D56" s="319"/>
      <c r="E56" s="217" t="s">
        <v>39</v>
      </c>
      <c r="F56" s="214"/>
      <c r="G56" s="215"/>
    </row>
    <row r="57" spans="2:13">
      <c r="B57" s="216" t="s">
        <v>473</v>
      </c>
      <c r="C57" s="214"/>
      <c r="D57" s="319" t="s">
        <v>13</v>
      </c>
      <c r="E57" s="217" t="s">
        <v>474</v>
      </c>
      <c r="F57" s="214"/>
      <c r="G57" s="215" t="s">
        <v>13</v>
      </c>
    </row>
    <row r="58" spans="2:13">
      <c r="B58" s="216" t="s">
        <v>22</v>
      </c>
      <c r="C58" s="214"/>
      <c r="D58" s="319"/>
      <c r="E58" s="213" t="s">
        <v>189</v>
      </c>
      <c r="F58" s="219"/>
      <c r="G58" s="221"/>
    </row>
    <row r="59" spans="2:13" ht="37.5">
      <c r="B59" s="216" t="s">
        <v>187</v>
      </c>
      <c r="C59" s="214"/>
      <c r="D59" s="319"/>
      <c r="E59" s="217" t="s">
        <v>40</v>
      </c>
      <c r="F59" s="214"/>
      <c r="G59" s="221"/>
    </row>
    <row r="60" spans="2:13" ht="37.5">
      <c r="B60" s="216" t="s">
        <v>475</v>
      </c>
      <c r="C60" s="214"/>
      <c r="D60" s="319"/>
      <c r="E60" s="217" t="s">
        <v>476</v>
      </c>
      <c r="F60" s="214"/>
      <c r="G60" s="221"/>
    </row>
    <row r="61" spans="2:13">
      <c r="B61" s="211"/>
      <c r="C61" s="214" t="s">
        <v>35</v>
      </c>
      <c r="D61" s="319" t="s">
        <v>35</v>
      </c>
      <c r="E61" s="217" t="s">
        <v>477</v>
      </c>
      <c r="F61" s="214"/>
      <c r="G61" s="221"/>
    </row>
    <row r="62" spans="2:13">
      <c r="B62" s="211" t="s">
        <v>200</v>
      </c>
      <c r="C62" s="224">
        <f>C63+C64+C65+C66</f>
        <v>320837947</v>
      </c>
      <c r="D62" s="224">
        <f>D63+D64+D65+D66</f>
        <v>2894727273</v>
      </c>
      <c r="E62" s="235" t="s">
        <v>41</v>
      </c>
      <c r="F62" s="219"/>
      <c r="G62" s="221"/>
    </row>
    <row r="63" spans="2:13">
      <c r="B63" s="216" t="s">
        <v>335</v>
      </c>
      <c r="C63" s="214">
        <v>391265789</v>
      </c>
      <c r="D63" s="220">
        <v>2894727273</v>
      </c>
      <c r="E63" s="213"/>
      <c r="F63" s="219"/>
      <c r="G63" s="221"/>
    </row>
    <row r="64" spans="2:13">
      <c r="B64" s="216" t="s">
        <v>212</v>
      </c>
      <c r="C64" s="214">
        <v>0</v>
      </c>
      <c r="D64" s="220"/>
      <c r="E64" s="235" t="s">
        <v>42</v>
      </c>
      <c r="F64" s="224">
        <f>F44</f>
        <v>6881785858</v>
      </c>
      <c r="G64" s="236">
        <f>G44</f>
        <v>746030964</v>
      </c>
      <c r="H64" s="218"/>
    </row>
    <row r="65" spans="2:9">
      <c r="B65" s="216" t="s">
        <v>213</v>
      </c>
      <c r="C65" s="214">
        <v>0</v>
      </c>
      <c r="D65" s="220"/>
      <c r="E65" s="235" t="s">
        <v>214</v>
      </c>
      <c r="F65" s="237"/>
      <c r="G65" s="215"/>
    </row>
    <row r="66" spans="2:9">
      <c r="B66" s="216" t="s">
        <v>256</v>
      </c>
      <c r="C66" s="214">
        <v>-70427842</v>
      </c>
      <c r="D66" s="220"/>
      <c r="E66" s="213"/>
      <c r="F66" s="237"/>
      <c r="G66" s="215"/>
    </row>
    <row r="67" spans="2:9">
      <c r="B67" s="216"/>
      <c r="C67" s="219"/>
      <c r="D67" s="220"/>
      <c r="E67" s="217" t="s">
        <v>44</v>
      </c>
      <c r="F67" s="214">
        <v>11337000000</v>
      </c>
      <c r="G67" s="215">
        <v>200000</v>
      </c>
    </row>
    <row r="68" spans="2:9">
      <c r="B68" s="211" t="s">
        <v>278</v>
      </c>
      <c r="C68" s="208">
        <f>+C70</f>
        <v>1250000000</v>
      </c>
      <c r="D68" s="319"/>
      <c r="E68" s="217" t="s">
        <v>438</v>
      </c>
      <c r="F68" s="214">
        <v>1724549</v>
      </c>
      <c r="G68" s="215">
        <v>23643643836</v>
      </c>
    </row>
    <row r="69" spans="2:9">
      <c r="B69" s="216" t="s">
        <v>47</v>
      </c>
      <c r="C69" s="214"/>
      <c r="D69" s="319"/>
      <c r="E69" s="217" t="s">
        <v>165</v>
      </c>
      <c r="F69" s="214">
        <v>4630564</v>
      </c>
      <c r="G69" s="215"/>
      <c r="H69" s="218"/>
    </row>
    <row r="70" spans="2:9">
      <c r="B70" s="216" t="s">
        <v>190</v>
      </c>
      <c r="C70" s="214">
        <v>1250000000</v>
      </c>
      <c r="D70" s="319"/>
      <c r="E70" s="217" t="s">
        <v>219</v>
      </c>
      <c r="F70" s="214">
        <v>38648527</v>
      </c>
      <c r="G70" s="215">
        <v>92611277</v>
      </c>
    </row>
    <row r="71" spans="2:9">
      <c r="B71" s="216" t="s">
        <v>48</v>
      </c>
      <c r="C71" s="214"/>
      <c r="D71" s="319"/>
      <c r="E71" s="217"/>
      <c r="F71" s="237"/>
      <c r="G71" s="215"/>
    </row>
    <row r="72" spans="2:9" ht="34.5" customHeight="1">
      <c r="B72" s="216" t="s">
        <v>49</v>
      </c>
      <c r="C72" s="214"/>
      <c r="D72" s="319"/>
      <c r="E72" s="213" t="s">
        <v>46</v>
      </c>
      <c r="F72" s="238">
        <f>SUM(F67:F71)</f>
        <v>11382003640</v>
      </c>
      <c r="G72" s="240">
        <f>SUM(G67:G71)</f>
        <v>23736455113</v>
      </c>
      <c r="H72" s="218"/>
    </row>
    <row r="73" spans="2:9" ht="17.25" customHeight="1">
      <c r="B73" s="216"/>
      <c r="C73" s="214"/>
      <c r="D73" s="319"/>
      <c r="E73" s="213"/>
      <c r="F73" s="239"/>
      <c r="G73" s="240"/>
      <c r="H73" s="241"/>
    </row>
    <row r="74" spans="2:9" ht="17.25" hidden="1" customHeight="1">
      <c r="B74" s="216"/>
      <c r="C74" s="214"/>
      <c r="D74" s="319"/>
      <c r="E74" s="213"/>
      <c r="F74" s="237"/>
      <c r="G74" s="215"/>
    </row>
    <row r="75" spans="2:9" ht="17.25" hidden="1" customHeight="1">
      <c r="B75" s="216"/>
      <c r="C75" s="214"/>
      <c r="D75" s="319"/>
      <c r="E75" s="213"/>
      <c r="F75" s="237"/>
      <c r="G75" s="215"/>
    </row>
    <row r="76" spans="2:9" hidden="1">
      <c r="B76" s="216"/>
      <c r="C76" s="214"/>
      <c r="D76" s="319"/>
      <c r="E76" s="213"/>
      <c r="F76" s="237"/>
      <c r="G76" s="215"/>
    </row>
    <row r="77" spans="2:9" hidden="1">
      <c r="B77" s="216"/>
      <c r="C77" s="214"/>
      <c r="D77" s="319"/>
      <c r="E77" s="213"/>
      <c r="F77" s="237"/>
      <c r="G77" s="215"/>
      <c r="H77" s="218"/>
      <c r="I77" s="242"/>
    </row>
    <row r="78" spans="2:9" ht="23.25">
      <c r="B78" s="207" t="s">
        <v>50</v>
      </c>
      <c r="C78" s="208">
        <f>C47+C62+C68</f>
        <v>3300196947</v>
      </c>
      <c r="D78" s="208">
        <f>D47+D62</f>
        <v>2894727273</v>
      </c>
      <c r="E78" s="213"/>
      <c r="F78" s="237"/>
      <c r="G78" s="215"/>
    </row>
    <row r="79" spans="2:9">
      <c r="B79" s="216"/>
      <c r="C79" s="214"/>
      <c r="D79" s="319"/>
      <c r="E79" s="243"/>
      <c r="F79" s="244"/>
      <c r="G79" s="245"/>
    </row>
    <row r="80" spans="2:9" ht="19.5" thickBot="1">
      <c r="B80" s="246" t="s">
        <v>201</v>
      </c>
      <c r="C80" s="247">
        <f>+C44+C78</f>
        <v>18263789498</v>
      </c>
      <c r="D80" s="247">
        <f>+D44+D78</f>
        <v>24482486077</v>
      </c>
      <c r="E80" s="248" t="s">
        <v>51</v>
      </c>
      <c r="F80" s="249">
        <f>F72+F64</f>
        <v>18263789498</v>
      </c>
      <c r="G80" s="249">
        <f>G72+G64</f>
        <v>24482486077</v>
      </c>
      <c r="H80" s="218"/>
      <c r="I80" s="218"/>
    </row>
    <row r="81" spans="2:12">
      <c r="H81" s="218"/>
    </row>
    <row r="82" spans="2:12">
      <c r="B82" s="250"/>
      <c r="C82" s="251"/>
      <c r="D82" s="251"/>
      <c r="E82" s="252"/>
      <c r="F82" s="251"/>
      <c r="G82" s="251"/>
      <c r="H82" s="253"/>
      <c r="I82" s="253"/>
      <c r="J82" s="253"/>
      <c r="K82" s="202"/>
      <c r="L82" s="202"/>
    </row>
    <row r="83" spans="2:12" ht="19.5" thickBot="1">
      <c r="B83" s="254"/>
      <c r="C83" s="251"/>
      <c r="D83" s="251"/>
      <c r="E83" s="252"/>
      <c r="F83" s="251"/>
      <c r="G83" s="251"/>
      <c r="H83" s="253"/>
      <c r="I83" s="253"/>
      <c r="J83" s="253"/>
      <c r="K83" s="202"/>
      <c r="L83" s="202"/>
    </row>
    <row r="84" spans="2:12" ht="18" customHeight="1">
      <c r="B84" s="458"/>
      <c r="C84" s="460" t="s">
        <v>6</v>
      </c>
      <c r="D84" s="460" t="s">
        <v>204</v>
      </c>
      <c r="E84" s="476"/>
      <c r="F84" s="460" t="s">
        <v>6</v>
      </c>
      <c r="G84" s="478" t="s">
        <v>204</v>
      </c>
      <c r="H84" s="253"/>
      <c r="I84" s="253"/>
      <c r="J84" s="253"/>
      <c r="K84" s="202"/>
      <c r="L84" s="202"/>
    </row>
    <row r="85" spans="2:12">
      <c r="B85" s="459"/>
      <c r="C85" s="461"/>
      <c r="D85" s="461"/>
      <c r="E85" s="477"/>
      <c r="F85" s="461"/>
      <c r="G85" s="479"/>
      <c r="H85" s="253"/>
      <c r="I85" s="253"/>
      <c r="J85" s="253"/>
      <c r="K85" s="202"/>
      <c r="L85" s="202"/>
    </row>
    <row r="86" spans="2:12" ht="31.5" customHeight="1">
      <c r="B86" s="255" t="s">
        <v>52</v>
      </c>
      <c r="C86" s="256">
        <v>66538963103</v>
      </c>
      <c r="D86" s="256" t="s">
        <v>53</v>
      </c>
      <c r="E86" s="257" t="s">
        <v>54</v>
      </c>
      <c r="F86" s="256">
        <v>66538963103</v>
      </c>
      <c r="G86" s="258" t="s">
        <v>53</v>
      </c>
      <c r="H86" s="253"/>
      <c r="I86" s="253"/>
      <c r="J86" s="253"/>
      <c r="K86" s="202"/>
      <c r="L86" s="202"/>
    </row>
    <row r="87" spans="2:12" ht="36" customHeight="1" thickBot="1">
      <c r="B87" s="259" t="s">
        <v>55</v>
      </c>
      <c r="C87" s="260" t="s">
        <v>53</v>
      </c>
      <c r="D87" s="260" t="s">
        <v>53</v>
      </c>
      <c r="E87" s="261" t="s">
        <v>56</v>
      </c>
      <c r="F87" s="320" t="s">
        <v>53</v>
      </c>
      <c r="G87" s="262" t="s">
        <v>53</v>
      </c>
      <c r="H87" s="253"/>
      <c r="I87" s="253"/>
      <c r="J87" s="253"/>
      <c r="K87" s="202"/>
      <c r="L87" s="202"/>
    </row>
    <row r="88" spans="2:12">
      <c r="B88" s="250"/>
      <c r="C88" s="251"/>
      <c r="D88" s="251"/>
      <c r="E88" s="252"/>
      <c r="F88" s="251"/>
      <c r="G88" s="251"/>
      <c r="H88" s="253"/>
      <c r="I88" s="253"/>
      <c r="J88" s="253"/>
      <c r="K88" s="202"/>
      <c r="L88" s="202"/>
    </row>
    <row r="89" spans="2:12">
      <c r="B89" s="465" t="s">
        <v>257</v>
      </c>
      <c r="C89" s="465"/>
      <c r="D89" s="465"/>
      <c r="E89" s="252"/>
      <c r="F89" s="251"/>
      <c r="G89" s="251"/>
      <c r="H89" s="253"/>
      <c r="I89" s="253"/>
      <c r="J89" s="253"/>
      <c r="K89" s="202"/>
      <c r="L89" s="202"/>
    </row>
    <row r="90" spans="2:12">
      <c r="B90" s="250"/>
      <c r="C90" s="251"/>
      <c r="D90" s="251"/>
      <c r="E90" s="252"/>
      <c r="F90" s="251"/>
      <c r="G90" s="251"/>
      <c r="H90" s="253"/>
      <c r="I90" s="253"/>
      <c r="J90" s="253"/>
      <c r="K90" s="202"/>
      <c r="L90" s="202"/>
    </row>
    <row r="91" spans="2:12">
      <c r="B91" s="250"/>
      <c r="D91" s="251"/>
      <c r="E91" s="252"/>
      <c r="F91" s="251"/>
      <c r="G91" s="251"/>
      <c r="H91" s="253"/>
      <c r="I91" s="253"/>
      <c r="J91" s="253"/>
      <c r="K91" s="202"/>
      <c r="L91" s="202"/>
    </row>
    <row r="92" spans="2:12">
      <c r="B92" s="263"/>
      <c r="C92" s="251"/>
      <c r="D92" s="251"/>
      <c r="E92" s="252"/>
      <c r="F92" s="251"/>
      <c r="G92" s="251"/>
      <c r="H92" s="253"/>
      <c r="I92" s="253"/>
      <c r="J92" s="253"/>
      <c r="K92" s="202"/>
      <c r="L92" s="202"/>
    </row>
    <row r="93" spans="2:12">
      <c r="B93" s="254"/>
      <c r="C93" s="251"/>
      <c r="D93" s="251"/>
      <c r="E93" s="252"/>
      <c r="F93" s="251"/>
      <c r="G93" s="251"/>
      <c r="H93" s="253"/>
      <c r="I93" s="253"/>
      <c r="J93" s="253"/>
      <c r="K93" s="202"/>
      <c r="L93" s="202"/>
    </row>
    <row r="94" spans="2:12">
      <c r="B94" s="202"/>
      <c r="C94" s="264"/>
      <c r="D94" s="202"/>
      <c r="E94" s="202"/>
      <c r="F94" s="202"/>
      <c r="G94" s="251"/>
      <c r="H94" s="253"/>
      <c r="I94" s="253"/>
      <c r="J94" s="253"/>
      <c r="K94" s="202"/>
      <c r="L94" s="202"/>
    </row>
    <row r="95" spans="2:12">
      <c r="B95" s="202"/>
      <c r="C95" s="202"/>
      <c r="D95" s="202"/>
      <c r="E95" s="202"/>
      <c r="F95" s="202"/>
      <c r="G95" s="251"/>
      <c r="H95" s="253"/>
      <c r="I95" s="253"/>
      <c r="J95" s="253"/>
      <c r="K95" s="202"/>
      <c r="L95" s="202"/>
    </row>
    <row r="96" spans="2:12">
      <c r="B96" s="202"/>
      <c r="C96" s="202"/>
      <c r="D96" s="202"/>
      <c r="E96" s="202"/>
      <c r="F96" s="202"/>
      <c r="G96" s="251"/>
      <c r="H96" s="253"/>
      <c r="I96" s="253"/>
      <c r="J96" s="253"/>
      <c r="K96" s="202"/>
      <c r="L96" s="202"/>
    </row>
    <row r="97" spans="2:12">
      <c r="B97" s="202"/>
      <c r="C97" s="202"/>
      <c r="D97" s="202"/>
      <c r="E97" s="202"/>
      <c r="F97" s="202"/>
      <c r="G97" s="251"/>
      <c r="H97" s="253"/>
      <c r="I97" s="253"/>
      <c r="J97" s="253"/>
      <c r="K97" s="202"/>
      <c r="L97" s="202"/>
    </row>
    <row r="98" spans="2:12">
      <c r="B98" s="202"/>
      <c r="C98" s="202"/>
      <c r="D98" s="202"/>
      <c r="E98" s="202"/>
      <c r="F98" s="202"/>
      <c r="G98" s="251"/>
      <c r="H98" s="253"/>
      <c r="I98" s="253"/>
      <c r="J98" s="253"/>
      <c r="K98" s="202"/>
      <c r="L98" s="202"/>
    </row>
    <row r="99" spans="2:12">
      <c r="B99" s="202"/>
      <c r="C99" s="202"/>
      <c r="D99" s="202"/>
      <c r="E99" s="202"/>
      <c r="F99" s="202"/>
      <c r="G99" s="251"/>
      <c r="H99" s="253"/>
      <c r="I99" s="253"/>
      <c r="J99" s="253"/>
      <c r="K99" s="202"/>
      <c r="L99" s="202"/>
    </row>
    <row r="100" spans="2:12">
      <c r="B100" s="202"/>
      <c r="C100" s="202"/>
      <c r="D100" s="202"/>
      <c r="E100" s="202"/>
      <c r="F100" s="202"/>
      <c r="G100" s="251"/>
      <c r="H100" s="253"/>
      <c r="I100" s="253"/>
      <c r="J100" s="253"/>
      <c r="K100" s="202"/>
      <c r="L100" s="202"/>
    </row>
    <row r="101" spans="2:12">
      <c r="B101" s="202"/>
      <c r="C101" s="202"/>
      <c r="D101" s="202"/>
      <c r="E101" s="202"/>
      <c r="F101" s="202"/>
      <c r="G101" s="251"/>
      <c r="H101" s="253"/>
      <c r="I101" s="253"/>
      <c r="J101" s="253"/>
      <c r="K101" s="202"/>
      <c r="L101" s="202"/>
    </row>
    <row r="102" spans="2:12">
      <c r="B102" s="202"/>
      <c r="C102" s="202"/>
      <c r="D102" s="202"/>
      <c r="E102" s="202"/>
      <c r="F102" s="202"/>
      <c r="G102" s="251"/>
      <c r="H102" s="253"/>
      <c r="I102" s="253"/>
      <c r="J102" s="253"/>
      <c r="K102" s="202"/>
      <c r="L102" s="202"/>
    </row>
    <row r="103" spans="2:12">
      <c r="B103" s="202"/>
      <c r="C103" s="202"/>
      <c r="D103" s="202"/>
      <c r="E103" s="202"/>
      <c r="F103" s="202"/>
      <c r="G103" s="251"/>
      <c r="H103" s="253"/>
      <c r="I103" s="253"/>
      <c r="J103" s="253"/>
      <c r="K103" s="202"/>
      <c r="L103" s="202"/>
    </row>
    <row r="104" spans="2:12">
      <c r="B104" s="202"/>
      <c r="C104" s="202"/>
      <c r="D104" s="202"/>
      <c r="E104" s="202"/>
      <c r="F104" s="202"/>
      <c r="G104" s="251"/>
      <c r="H104" s="253"/>
      <c r="I104" s="253"/>
      <c r="J104" s="253"/>
      <c r="K104" s="202"/>
      <c r="L104" s="202"/>
    </row>
    <row r="105" spans="2:12">
      <c r="B105" s="202"/>
      <c r="C105" s="202"/>
      <c r="D105" s="202"/>
      <c r="E105" s="202"/>
      <c r="F105" s="202"/>
      <c r="G105" s="251"/>
      <c r="H105" s="253"/>
      <c r="I105" s="253"/>
      <c r="J105" s="253"/>
      <c r="K105" s="202"/>
      <c r="L105" s="202"/>
    </row>
    <row r="106" spans="2:12">
      <c r="B106" s="202"/>
      <c r="C106" s="202"/>
      <c r="D106" s="202"/>
      <c r="E106" s="202"/>
      <c r="F106" s="202"/>
      <c r="G106" s="251"/>
      <c r="H106" s="253"/>
      <c r="I106" s="253"/>
      <c r="J106" s="253"/>
      <c r="K106" s="202"/>
      <c r="L106" s="202"/>
    </row>
    <row r="107" spans="2:12">
      <c r="B107" s="202"/>
      <c r="C107" s="202"/>
      <c r="D107" s="202"/>
      <c r="E107" s="202"/>
      <c r="F107" s="202"/>
      <c r="G107" s="251"/>
      <c r="H107" s="253"/>
      <c r="I107" s="253"/>
      <c r="J107" s="253"/>
      <c r="K107" s="202"/>
      <c r="L107" s="202"/>
    </row>
    <row r="108" spans="2:12">
      <c r="B108" s="202"/>
      <c r="C108" s="202"/>
      <c r="D108" s="202"/>
      <c r="E108" s="202"/>
      <c r="F108" s="202"/>
      <c r="G108" s="251"/>
      <c r="H108" s="253"/>
      <c r="I108" s="253"/>
      <c r="J108" s="253"/>
      <c r="K108" s="202"/>
      <c r="L108" s="202"/>
    </row>
    <row r="109" spans="2:12">
      <c r="B109" s="202"/>
      <c r="C109" s="202"/>
      <c r="D109" s="202"/>
      <c r="E109" s="202"/>
      <c r="F109" s="202"/>
      <c r="G109" s="251"/>
      <c r="H109" s="253"/>
      <c r="I109" s="253"/>
      <c r="J109" s="253"/>
      <c r="K109" s="202"/>
      <c r="L109" s="202"/>
    </row>
    <row r="110" spans="2:12">
      <c r="B110" s="202"/>
      <c r="C110" s="202"/>
      <c r="D110" s="202"/>
      <c r="E110" s="202"/>
      <c r="F110" s="202"/>
      <c r="G110" s="251"/>
      <c r="H110" s="253"/>
      <c r="I110" s="253"/>
      <c r="J110" s="253"/>
      <c r="K110" s="202"/>
      <c r="L110" s="202"/>
    </row>
    <row r="111" spans="2:12">
      <c r="B111" s="202"/>
      <c r="C111" s="202"/>
      <c r="D111" s="202"/>
      <c r="E111" s="202"/>
      <c r="F111" s="202"/>
      <c r="G111" s="251"/>
      <c r="H111" s="253"/>
      <c r="I111" s="253"/>
      <c r="J111" s="253"/>
      <c r="K111" s="202"/>
      <c r="L111" s="202"/>
    </row>
    <row r="112" spans="2:12">
      <c r="B112" s="202"/>
      <c r="C112" s="202"/>
      <c r="D112" s="202"/>
      <c r="E112" s="202"/>
      <c r="F112" s="202"/>
      <c r="G112" s="251"/>
      <c r="H112" s="253"/>
      <c r="I112" s="253"/>
      <c r="J112" s="253"/>
      <c r="K112" s="202"/>
      <c r="L112" s="202"/>
    </row>
    <row r="113" spans="2:12">
      <c r="B113" s="202"/>
      <c r="C113" s="202"/>
      <c r="D113" s="202"/>
      <c r="E113" s="202"/>
      <c r="F113" s="202"/>
      <c r="G113" s="251"/>
      <c r="H113" s="253"/>
      <c r="I113" s="253"/>
      <c r="J113" s="253"/>
      <c r="K113" s="202"/>
      <c r="L113" s="202"/>
    </row>
    <row r="114" spans="2:12">
      <c r="B114" s="202"/>
      <c r="C114" s="202"/>
      <c r="D114" s="202"/>
      <c r="E114" s="202"/>
      <c r="F114" s="202"/>
      <c r="G114" s="251"/>
      <c r="H114" s="253"/>
      <c r="I114" s="253"/>
      <c r="J114" s="253"/>
      <c r="K114" s="202"/>
      <c r="L114" s="202"/>
    </row>
    <row r="115" spans="2:12">
      <c r="B115" s="202"/>
      <c r="C115" s="202"/>
      <c r="D115" s="202"/>
      <c r="E115" s="202"/>
      <c r="F115" s="202"/>
      <c r="G115" s="251"/>
      <c r="H115" s="253"/>
      <c r="I115" s="253"/>
      <c r="J115" s="253"/>
      <c r="K115" s="202"/>
      <c r="L115" s="202"/>
    </row>
    <row r="116" spans="2:12">
      <c r="B116" s="202"/>
      <c r="C116" s="202"/>
      <c r="D116" s="202"/>
      <c r="E116" s="202"/>
      <c r="F116" s="202"/>
      <c r="G116" s="251"/>
      <c r="H116" s="253"/>
      <c r="I116" s="253"/>
      <c r="J116" s="253"/>
      <c r="K116" s="202"/>
      <c r="L116" s="202"/>
    </row>
    <row r="117" spans="2:12">
      <c r="B117" s="202"/>
      <c r="C117" s="202"/>
      <c r="D117" s="202"/>
      <c r="E117" s="202"/>
      <c r="F117" s="202"/>
      <c r="G117" s="251"/>
      <c r="H117" s="253"/>
      <c r="I117" s="253"/>
      <c r="J117" s="253"/>
      <c r="K117" s="202"/>
      <c r="L117" s="202"/>
    </row>
    <row r="118" spans="2:12">
      <c r="B118" s="202"/>
      <c r="C118" s="202"/>
      <c r="D118" s="202"/>
      <c r="E118" s="202"/>
      <c r="F118" s="202"/>
      <c r="G118" s="251"/>
      <c r="H118" s="253"/>
      <c r="I118" s="253"/>
      <c r="J118" s="253"/>
      <c r="K118" s="202"/>
      <c r="L118" s="202"/>
    </row>
    <row r="119" spans="2:12">
      <c r="B119" s="202"/>
      <c r="C119" s="202"/>
      <c r="D119" s="202"/>
      <c r="E119" s="202"/>
      <c r="F119" s="202"/>
      <c r="G119" s="251"/>
      <c r="H119" s="253"/>
      <c r="I119" s="253"/>
      <c r="J119" s="253"/>
      <c r="K119" s="202"/>
      <c r="L119" s="202"/>
    </row>
    <row r="120" spans="2:12">
      <c r="B120" s="202"/>
      <c r="C120" s="202"/>
      <c r="D120" s="202"/>
      <c r="E120" s="202"/>
      <c r="F120" s="202"/>
      <c r="G120" s="251"/>
      <c r="H120" s="253"/>
      <c r="I120" s="253"/>
      <c r="J120" s="253"/>
      <c r="K120" s="202"/>
      <c r="L120" s="202"/>
    </row>
    <row r="121" spans="2:12">
      <c r="B121" s="202"/>
      <c r="C121" s="202"/>
      <c r="D121" s="202"/>
      <c r="E121" s="202"/>
      <c r="F121" s="202"/>
      <c r="G121" s="251"/>
      <c r="H121" s="253"/>
      <c r="I121" s="253"/>
      <c r="J121" s="253"/>
      <c r="K121" s="202"/>
      <c r="L121" s="202"/>
    </row>
    <row r="122" spans="2:12">
      <c r="B122" s="202"/>
      <c r="C122" s="202"/>
      <c r="D122" s="202"/>
      <c r="E122" s="202"/>
      <c r="F122" s="202"/>
      <c r="G122" s="251"/>
      <c r="H122" s="253"/>
      <c r="I122" s="253"/>
      <c r="J122" s="253"/>
      <c r="K122" s="202"/>
      <c r="L122" s="202"/>
    </row>
    <row r="123" spans="2:12">
      <c r="B123" s="202"/>
      <c r="C123" s="202"/>
      <c r="D123" s="202"/>
      <c r="E123" s="202"/>
      <c r="F123" s="202"/>
      <c r="G123" s="251"/>
      <c r="H123" s="253"/>
      <c r="I123" s="253"/>
      <c r="J123" s="253"/>
      <c r="K123" s="202"/>
      <c r="L123" s="202"/>
    </row>
    <row r="124" spans="2:12">
      <c r="B124" s="202"/>
      <c r="C124" s="202"/>
      <c r="D124" s="202"/>
      <c r="E124" s="202"/>
      <c r="F124" s="202"/>
      <c r="G124" s="251"/>
      <c r="H124" s="253"/>
      <c r="I124" s="253"/>
      <c r="J124" s="253"/>
      <c r="K124" s="202"/>
      <c r="L124" s="202"/>
    </row>
    <row r="125" spans="2:12">
      <c r="B125" s="202"/>
      <c r="C125" s="202"/>
      <c r="D125" s="202"/>
      <c r="E125" s="202"/>
      <c r="F125" s="202"/>
      <c r="G125" s="251"/>
      <c r="H125" s="253"/>
      <c r="I125" s="253"/>
      <c r="J125" s="253"/>
      <c r="K125" s="202"/>
      <c r="L125" s="202"/>
    </row>
    <row r="126" spans="2:12">
      <c r="B126" s="202"/>
      <c r="C126" s="202"/>
      <c r="D126" s="202"/>
      <c r="E126" s="202"/>
      <c r="F126" s="202"/>
      <c r="G126" s="251"/>
      <c r="H126" s="253"/>
      <c r="I126" s="253"/>
      <c r="J126" s="253"/>
      <c r="K126" s="202"/>
      <c r="L126" s="202"/>
    </row>
    <row r="127" spans="2:12">
      <c r="B127" s="202"/>
      <c r="C127" s="202"/>
      <c r="D127" s="202"/>
      <c r="E127" s="202"/>
      <c r="F127" s="202"/>
      <c r="G127" s="251"/>
      <c r="H127" s="253"/>
      <c r="I127" s="253"/>
      <c r="J127" s="253"/>
      <c r="K127" s="202"/>
      <c r="L127" s="202"/>
    </row>
    <row r="128" spans="2:12">
      <c r="B128" s="202"/>
      <c r="C128" s="202"/>
      <c r="D128" s="202"/>
      <c r="E128" s="202"/>
      <c r="F128" s="202"/>
      <c r="G128" s="251"/>
      <c r="H128" s="253"/>
      <c r="I128" s="253"/>
      <c r="J128" s="253"/>
      <c r="K128" s="202"/>
      <c r="L128" s="202"/>
    </row>
    <row r="129" spans="2:12">
      <c r="B129" s="202"/>
      <c r="C129" s="202"/>
      <c r="D129" s="202"/>
      <c r="E129" s="202"/>
      <c r="F129" s="202"/>
      <c r="G129" s="251"/>
      <c r="H129" s="253"/>
      <c r="I129" s="253"/>
      <c r="J129" s="253"/>
      <c r="K129" s="202"/>
      <c r="L129" s="202"/>
    </row>
    <row r="130" spans="2:12">
      <c r="B130" s="202"/>
      <c r="C130" s="202"/>
      <c r="D130" s="202"/>
      <c r="E130" s="202"/>
      <c r="F130" s="202"/>
      <c r="G130" s="251"/>
      <c r="H130" s="253"/>
      <c r="I130" s="253"/>
      <c r="J130" s="253"/>
      <c r="K130" s="202"/>
      <c r="L130" s="202"/>
    </row>
    <row r="131" spans="2:12">
      <c r="B131" s="202"/>
      <c r="C131" s="202"/>
      <c r="D131" s="202"/>
      <c r="E131" s="202"/>
      <c r="F131" s="202"/>
      <c r="G131" s="251"/>
      <c r="H131" s="253"/>
      <c r="I131" s="253"/>
      <c r="J131" s="253"/>
      <c r="K131" s="202"/>
      <c r="L131" s="202"/>
    </row>
    <row r="132" spans="2:12">
      <c r="B132" s="263"/>
      <c r="C132" s="251"/>
      <c r="D132" s="251"/>
      <c r="E132" s="252"/>
      <c r="F132" s="251"/>
      <c r="G132" s="251"/>
      <c r="H132" s="253"/>
      <c r="I132" s="253"/>
      <c r="J132" s="253"/>
      <c r="K132" s="202"/>
      <c r="L132" s="202"/>
    </row>
    <row r="133" spans="2:12">
      <c r="B133" s="250"/>
      <c r="C133" s="251"/>
      <c r="D133" s="251"/>
      <c r="E133" s="252"/>
      <c r="F133" s="251"/>
      <c r="G133" s="251"/>
      <c r="H133" s="253"/>
      <c r="I133" s="253"/>
      <c r="J133" s="253"/>
      <c r="K133" s="202"/>
      <c r="L133" s="202"/>
    </row>
    <row r="134" spans="2:12">
      <c r="B134" s="265"/>
      <c r="C134" s="251"/>
      <c r="D134" s="251"/>
      <c r="E134" s="252"/>
      <c r="F134" s="251"/>
      <c r="G134" s="251"/>
      <c r="H134" s="253"/>
      <c r="I134" s="253"/>
      <c r="J134" s="253"/>
      <c r="K134" s="202"/>
      <c r="L134" s="202"/>
    </row>
    <row r="135" spans="2:12">
      <c r="B135" s="254"/>
      <c r="C135" s="251"/>
      <c r="D135" s="251"/>
      <c r="E135" s="252"/>
      <c r="F135" s="251"/>
      <c r="G135" s="251"/>
      <c r="H135" s="253"/>
      <c r="I135" s="253"/>
      <c r="J135" s="253"/>
      <c r="K135" s="202"/>
      <c r="L135" s="202"/>
    </row>
    <row r="136" spans="2:12">
      <c r="B136" s="202"/>
      <c r="C136" s="202"/>
      <c r="D136" s="202"/>
      <c r="E136" s="202"/>
      <c r="F136" s="202"/>
      <c r="G136" s="202"/>
      <c r="H136" s="202"/>
      <c r="I136" s="202"/>
      <c r="J136" s="253"/>
      <c r="K136" s="202"/>
      <c r="L136" s="202"/>
    </row>
    <row r="137" spans="2:12">
      <c r="B137" s="202"/>
      <c r="C137" s="202"/>
      <c r="D137" s="202"/>
      <c r="E137" s="202"/>
      <c r="F137" s="202"/>
      <c r="G137" s="202"/>
      <c r="H137" s="202"/>
      <c r="I137" s="202"/>
      <c r="J137" s="253"/>
      <c r="K137" s="202"/>
      <c r="L137" s="202"/>
    </row>
    <row r="138" spans="2:12">
      <c r="B138" s="202"/>
      <c r="C138" s="202"/>
      <c r="D138" s="202"/>
      <c r="E138" s="202"/>
      <c r="F138" s="202"/>
      <c r="G138" s="202"/>
      <c r="H138" s="202"/>
      <c r="I138" s="202"/>
      <c r="J138" s="253"/>
      <c r="K138" s="202"/>
      <c r="L138" s="202"/>
    </row>
    <row r="139" spans="2:12">
      <c r="B139" s="202"/>
      <c r="C139" s="202"/>
      <c r="D139" s="202"/>
      <c r="E139" s="202"/>
      <c r="F139" s="202"/>
      <c r="G139" s="202"/>
      <c r="H139" s="202"/>
      <c r="I139" s="202"/>
      <c r="J139" s="253"/>
      <c r="K139" s="202"/>
      <c r="L139" s="202"/>
    </row>
    <row r="140" spans="2:12">
      <c r="B140" s="202"/>
      <c r="C140" s="202"/>
      <c r="D140" s="202"/>
      <c r="E140" s="202"/>
      <c r="F140" s="202"/>
      <c r="G140" s="202"/>
      <c r="H140" s="202"/>
      <c r="I140" s="202"/>
      <c r="J140" s="253"/>
      <c r="K140" s="202"/>
      <c r="L140" s="202"/>
    </row>
    <row r="141" spans="2:12" ht="18" customHeight="1">
      <c r="B141" s="202"/>
      <c r="C141" s="202"/>
      <c r="D141" s="202"/>
      <c r="E141" s="202"/>
      <c r="F141" s="202"/>
      <c r="G141" s="202"/>
      <c r="H141" s="202"/>
      <c r="I141" s="202"/>
      <c r="J141" s="253"/>
      <c r="K141" s="202"/>
      <c r="L141" s="202"/>
    </row>
    <row r="142" spans="2:12" ht="17.45" customHeight="1">
      <c r="B142" s="202"/>
      <c r="C142" s="202"/>
      <c r="D142" s="202"/>
      <c r="E142" s="202"/>
      <c r="F142" s="202"/>
      <c r="G142" s="202"/>
      <c r="H142" s="202"/>
      <c r="I142" s="202"/>
      <c r="J142" s="253"/>
      <c r="K142" s="202"/>
      <c r="L142" s="202"/>
    </row>
    <row r="143" spans="2:12">
      <c r="B143" s="202"/>
      <c r="C143" s="202"/>
      <c r="D143" s="202"/>
      <c r="E143" s="202"/>
      <c r="F143" s="202"/>
      <c r="G143" s="202"/>
      <c r="H143" s="202"/>
      <c r="I143" s="202"/>
      <c r="J143" s="253"/>
      <c r="K143" s="202"/>
      <c r="L143" s="202"/>
    </row>
    <row r="144" spans="2:12" ht="31.9" customHeight="1">
      <c r="B144" s="202"/>
      <c r="C144" s="202"/>
      <c r="D144" s="202"/>
      <c r="E144" s="202"/>
      <c r="F144" s="202"/>
      <c r="G144" s="202"/>
      <c r="H144" s="202"/>
      <c r="I144" s="202"/>
      <c r="J144" s="253"/>
      <c r="K144" s="202"/>
      <c r="L144" s="202"/>
    </row>
    <row r="145" spans="2:12" ht="31.9" customHeight="1">
      <c r="B145" s="202"/>
      <c r="C145" s="202"/>
      <c r="D145" s="202"/>
      <c r="E145" s="202"/>
      <c r="F145" s="202"/>
      <c r="G145" s="202"/>
      <c r="H145" s="202"/>
      <c r="I145" s="202"/>
      <c r="J145" s="253"/>
      <c r="K145" s="202"/>
      <c r="L145" s="202"/>
    </row>
    <row r="146" spans="2:12" ht="31.9" customHeight="1">
      <c r="B146" s="202"/>
      <c r="C146" s="202"/>
      <c r="D146" s="202"/>
      <c r="E146" s="202"/>
      <c r="F146" s="202"/>
      <c r="G146" s="202"/>
      <c r="H146" s="202"/>
      <c r="I146" s="202"/>
      <c r="J146" s="253"/>
      <c r="K146" s="202"/>
      <c r="L146" s="202"/>
    </row>
    <row r="147" spans="2:12" ht="31.9" customHeight="1">
      <c r="B147" s="202"/>
      <c r="C147" s="202"/>
      <c r="D147" s="202"/>
      <c r="E147" s="202"/>
      <c r="F147" s="202"/>
      <c r="G147" s="202"/>
      <c r="H147" s="202"/>
      <c r="I147" s="202"/>
      <c r="J147" s="253"/>
      <c r="K147" s="202"/>
      <c r="L147" s="202"/>
    </row>
    <row r="148" spans="2:12" ht="31.9" customHeight="1">
      <c r="B148" s="202"/>
      <c r="C148" s="202"/>
      <c r="D148" s="202"/>
      <c r="E148" s="202"/>
      <c r="F148" s="202"/>
      <c r="G148" s="202"/>
      <c r="H148" s="202"/>
      <c r="I148" s="202"/>
      <c r="J148" s="253"/>
      <c r="K148" s="202"/>
      <c r="L148" s="202"/>
    </row>
    <row r="149" spans="2:12" ht="31.9" customHeight="1">
      <c r="B149" s="202"/>
      <c r="C149" s="202"/>
      <c r="D149" s="202"/>
      <c r="E149" s="202"/>
      <c r="F149" s="202"/>
      <c r="G149" s="202"/>
      <c r="H149" s="202"/>
      <c r="I149" s="202"/>
      <c r="J149" s="253"/>
      <c r="K149" s="202"/>
      <c r="L149" s="202"/>
    </row>
    <row r="150" spans="2:12">
      <c r="B150" s="250"/>
      <c r="C150" s="251"/>
      <c r="D150" s="251"/>
      <c r="E150" s="252"/>
      <c r="F150" s="251"/>
      <c r="G150" s="251"/>
      <c r="H150" s="266"/>
      <c r="I150" s="253"/>
      <c r="J150" s="253"/>
      <c r="K150" s="202"/>
      <c r="L150" s="202"/>
    </row>
    <row r="151" spans="2:12">
      <c r="B151" s="250"/>
      <c r="C151" s="251"/>
      <c r="D151" s="251"/>
      <c r="E151" s="252"/>
      <c r="F151" s="251"/>
      <c r="G151" s="251"/>
      <c r="H151" s="253"/>
      <c r="I151" s="253"/>
      <c r="J151" s="253"/>
      <c r="K151" s="202"/>
      <c r="L151" s="202"/>
    </row>
    <row r="152" spans="2:12">
      <c r="B152" s="250"/>
      <c r="C152" s="251"/>
      <c r="D152" s="251"/>
      <c r="E152" s="252"/>
      <c r="F152" s="251"/>
      <c r="G152" s="251"/>
      <c r="H152" s="253"/>
      <c r="I152" s="253"/>
      <c r="J152" s="253"/>
      <c r="K152" s="202"/>
      <c r="L152" s="202"/>
    </row>
    <row r="153" spans="2:12">
      <c r="B153" s="250"/>
      <c r="C153" s="251"/>
      <c r="D153" s="251"/>
      <c r="E153" s="252"/>
      <c r="F153" s="251"/>
      <c r="G153" s="251"/>
      <c r="H153" s="253"/>
      <c r="I153" s="253"/>
      <c r="J153" s="253"/>
      <c r="K153" s="202"/>
      <c r="L153" s="202"/>
    </row>
    <row r="154" spans="2:12">
      <c r="B154" s="250"/>
      <c r="C154" s="251"/>
      <c r="D154" s="251"/>
      <c r="E154" s="252"/>
      <c r="F154" s="251"/>
      <c r="G154" s="251"/>
      <c r="H154" s="253"/>
      <c r="I154" s="253"/>
      <c r="J154" s="253"/>
      <c r="K154" s="202"/>
      <c r="L154" s="202"/>
    </row>
    <row r="155" spans="2:12">
      <c r="B155" s="250"/>
      <c r="C155" s="251"/>
      <c r="D155" s="251"/>
      <c r="E155" s="252"/>
      <c r="F155" s="251"/>
      <c r="G155" s="251"/>
      <c r="H155" s="253"/>
      <c r="I155" s="253"/>
      <c r="J155" s="253"/>
      <c r="K155" s="202"/>
      <c r="L155" s="202"/>
    </row>
    <row r="156" spans="2:12">
      <c r="B156" s="250"/>
      <c r="C156" s="251"/>
      <c r="D156" s="251"/>
      <c r="E156" s="252"/>
      <c r="F156" s="251"/>
      <c r="G156" s="251"/>
      <c r="H156" s="253"/>
      <c r="I156" s="253"/>
      <c r="J156" s="253"/>
      <c r="K156" s="202"/>
      <c r="L156" s="202"/>
    </row>
  </sheetData>
  <mergeCells count="18">
    <mergeCell ref="B89:D89"/>
    <mergeCell ref="B7:H7"/>
    <mergeCell ref="D40:D43"/>
    <mergeCell ref="B9:B10"/>
    <mergeCell ref="C9:C10"/>
    <mergeCell ref="D9:D10"/>
    <mergeCell ref="E9:E10"/>
    <mergeCell ref="F9:F10"/>
    <mergeCell ref="G9:G10"/>
    <mergeCell ref="E84:E85"/>
    <mergeCell ref="F84:F85"/>
    <mergeCell ref="G84:G85"/>
    <mergeCell ref="B84:B85"/>
    <mergeCell ref="C84:C85"/>
    <mergeCell ref="B5:G5"/>
    <mergeCell ref="D84:D85"/>
    <mergeCell ref="B1:G4"/>
    <mergeCell ref="B6:G6"/>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2" max="6" man="1"/>
  </rowBreaks>
  <colBreaks count="1" manualBreakCount="1">
    <brk id="7" max="1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1:F89"/>
  <sheetViews>
    <sheetView showGridLines="0" zoomScaleNormal="100" workbookViewId="0">
      <selection activeCell="C18" sqref="C18"/>
    </sheetView>
  </sheetViews>
  <sheetFormatPr baseColWidth="10" defaultColWidth="11.42578125" defaultRowHeight="12"/>
  <cols>
    <col min="1" max="1" width="2.42578125" style="198" customWidth="1"/>
    <col min="2" max="2" width="57.7109375" style="198" customWidth="1"/>
    <col min="3" max="4" width="18" style="267" customWidth="1"/>
    <col min="5" max="16384" width="11.42578125" style="198"/>
  </cols>
  <sheetData>
    <row r="1" spans="2:4">
      <c r="B1" s="486" t="str">
        <f>+BALANCE!B1</f>
        <v>UENO CASA DE BOLSA S.A</v>
      </c>
      <c r="C1" s="486"/>
      <c r="D1" s="486"/>
    </row>
    <row r="2" spans="2:4">
      <c r="B2" s="486"/>
      <c r="C2" s="486"/>
      <c r="D2" s="486"/>
    </row>
    <row r="3" spans="2:4">
      <c r="B3" s="486"/>
      <c r="C3" s="486"/>
      <c r="D3" s="486"/>
    </row>
    <row r="4" spans="2:4">
      <c r="B4" s="488" t="s">
        <v>57</v>
      </c>
      <c r="C4" s="488"/>
      <c r="D4" s="488"/>
    </row>
    <row r="5" spans="2:4">
      <c r="B5" s="488" t="s">
        <v>432</v>
      </c>
      <c r="C5" s="488"/>
      <c r="D5" s="488"/>
    </row>
    <row r="6" spans="2:4">
      <c r="B6" s="487" t="s">
        <v>529</v>
      </c>
      <c r="C6" s="487"/>
      <c r="D6" s="487"/>
    </row>
    <row r="7" spans="2:4">
      <c r="B7" s="270"/>
      <c r="C7" s="271"/>
      <c r="D7" s="271"/>
    </row>
    <row r="8" spans="2:4">
      <c r="B8" s="272"/>
      <c r="C8" s="273"/>
      <c r="D8" s="273"/>
    </row>
    <row r="9" spans="2:4" ht="12.75" thickBot="1">
      <c r="B9" s="274" t="s">
        <v>375</v>
      </c>
      <c r="C9" s="273"/>
      <c r="D9" s="273"/>
    </row>
    <row r="10" spans="2:4">
      <c r="B10" s="484"/>
      <c r="C10" s="480" t="s">
        <v>92</v>
      </c>
      <c r="D10" s="482" t="s">
        <v>207</v>
      </c>
    </row>
    <row r="11" spans="2:4" ht="12.75" thickBot="1">
      <c r="B11" s="485"/>
      <c r="C11" s="481"/>
      <c r="D11" s="483"/>
    </row>
    <row r="12" spans="2:4">
      <c r="B12" s="395" t="s">
        <v>58</v>
      </c>
      <c r="C12" s="392">
        <f>SUM(C18:C32)</f>
        <v>4498875213</v>
      </c>
      <c r="D12" s="393">
        <f>D26+D24+D32+D31+D27+D28</f>
        <v>0</v>
      </c>
    </row>
    <row r="13" spans="2:4">
      <c r="B13" s="277" t="s">
        <v>59</v>
      </c>
      <c r="C13" s="196"/>
      <c r="D13" s="197"/>
    </row>
    <row r="14" spans="2:4">
      <c r="B14" s="195" t="s">
        <v>60</v>
      </c>
      <c r="C14" s="196"/>
      <c r="D14" s="197"/>
    </row>
    <row r="15" spans="2:4">
      <c r="B15" s="195" t="s">
        <v>61</v>
      </c>
      <c r="C15" s="196">
        <v>358607425</v>
      </c>
      <c r="D15" s="197"/>
    </row>
    <row r="16" spans="2:4">
      <c r="B16" s="195"/>
      <c r="C16" s="196"/>
      <c r="D16" s="197"/>
    </row>
    <row r="17" spans="2:6">
      <c r="B17" s="277" t="s">
        <v>62</v>
      </c>
      <c r="C17" s="196"/>
      <c r="D17" s="197"/>
    </row>
    <row r="18" spans="2:6">
      <c r="B18" s="195" t="s">
        <v>60</v>
      </c>
      <c r="C18" s="196"/>
      <c r="D18" s="197"/>
    </row>
    <row r="19" spans="2:6">
      <c r="B19" s="195" t="s">
        <v>61</v>
      </c>
      <c r="C19" s="196">
        <v>358607425</v>
      </c>
      <c r="D19" s="197"/>
    </row>
    <row r="20" spans="2:6">
      <c r="B20" s="195"/>
      <c r="C20" s="196"/>
      <c r="D20" s="197"/>
    </row>
    <row r="21" spans="2:6">
      <c r="B21" s="277" t="s">
        <v>63</v>
      </c>
      <c r="C21" s="196"/>
      <c r="D21" s="197"/>
    </row>
    <row r="22" spans="2:6">
      <c r="B22" s="195" t="s">
        <v>64</v>
      </c>
      <c r="C22" s="196"/>
      <c r="D22" s="197"/>
    </row>
    <row r="23" spans="2:6">
      <c r="B23" s="195" t="s">
        <v>65</v>
      </c>
      <c r="C23" s="196"/>
      <c r="D23" s="197"/>
    </row>
    <row r="24" spans="2:6">
      <c r="B24" s="195" t="s">
        <v>66</v>
      </c>
      <c r="C24" s="196"/>
      <c r="D24" s="197"/>
    </row>
    <row r="25" spans="2:6">
      <c r="B25" s="278" t="s">
        <v>352</v>
      </c>
      <c r="C25" s="196"/>
      <c r="D25" s="197"/>
    </row>
    <row r="26" spans="2:6">
      <c r="B26" s="195" t="s">
        <v>427</v>
      </c>
      <c r="C26" s="196">
        <v>351716857</v>
      </c>
      <c r="D26" s="197"/>
    </row>
    <row r="27" spans="2:6">
      <c r="B27" s="195" t="s">
        <v>286</v>
      </c>
      <c r="C27" s="196">
        <v>712615121</v>
      </c>
      <c r="D27" s="197"/>
      <c r="F27" s="199"/>
    </row>
    <row r="28" spans="2:6">
      <c r="B28" s="195" t="s">
        <v>392</v>
      </c>
      <c r="C28" s="196">
        <v>2972500000</v>
      </c>
      <c r="D28" s="197"/>
    </row>
    <row r="29" spans="2:6" ht="24">
      <c r="B29" s="195" t="s">
        <v>351</v>
      </c>
      <c r="C29" s="196"/>
      <c r="D29" s="197"/>
    </row>
    <row r="30" spans="2:6">
      <c r="B30" s="195" t="s">
        <v>353</v>
      </c>
      <c r="C30" s="196"/>
      <c r="D30" s="197"/>
    </row>
    <row r="31" spans="2:6">
      <c r="B31" s="195" t="s">
        <v>285</v>
      </c>
      <c r="C31" s="196"/>
      <c r="D31" s="197"/>
    </row>
    <row r="32" spans="2:6">
      <c r="B32" s="195" t="s">
        <v>281</v>
      </c>
      <c r="C32" s="196">
        <v>103435810</v>
      </c>
      <c r="D32" s="197"/>
      <c r="E32" s="199"/>
    </row>
    <row r="33" spans="2:4">
      <c r="B33" s="195"/>
      <c r="D33" s="197"/>
    </row>
    <row r="34" spans="2:4">
      <c r="B34" s="268"/>
      <c r="C34" s="196"/>
      <c r="D34" s="197"/>
    </row>
    <row r="35" spans="2:4">
      <c r="B35" s="268" t="s">
        <v>284</v>
      </c>
      <c r="C35" s="394">
        <f>SUM(C36:C39)</f>
        <v>-3076811888</v>
      </c>
      <c r="D35" s="197"/>
    </row>
    <row r="36" spans="2:4">
      <c r="B36" s="269" t="s">
        <v>67</v>
      </c>
      <c r="C36" s="196"/>
      <c r="D36" s="197"/>
    </row>
    <row r="37" spans="2:4">
      <c r="B37" s="269" t="s">
        <v>393</v>
      </c>
      <c r="C37" s="196">
        <v>-82275134</v>
      </c>
      <c r="D37" s="197"/>
    </row>
    <row r="38" spans="2:4">
      <c r="B38" s="269" t="s">
        <v>401</v>
      </c>
      <c r="C38" s="196">
        <v>-2972500000</v>
      </c>
      <c r="D38" s="197"/>
    </row>
    <row r="39" spans="2:4">
      <c r="B39" s="269" t="s">
        <v>191</v>
      </c>
      <c r="C39" s="196">
        <v>-22036754</v>
      </c>
      <c r="D39" s="197"/>
    </row>
    <row r="40" spans="2:4">
      <c r="B40" s="268" t="s">
        <v>68</v>
      </c>
      <c r="C40" s="196"/>
      <c r="D40" s="197"/>
    </row>
    <row r="41" spans="2:4">
      <c r="B41" s="268" t="s">
        <v>282</v>
      </c>
      <c r="C41" s="196"/>
      <c r="D41" s="197"/>
    </row>
    <row r="42" spans="2:4">
      <c r="B42" s="269" t="s">
        <v>69</v>
      </c>
      <c r="C42" s="196"/>
      <c r="D42" s="197"/>
    </row>
    <row r="43" spans="2:4">
      <c r="B43" s="269" t="s">
        <v>70</v>
      </c>
      <c r="C43" s="196"/>
      <c r="D43" s="197"/>
    </row>
    <row r="44" spans="2:4">
      <c r="B44" s="269" t="s">
        <v>300</v>
      </c>
      <c r="C44" s="196"/>
      <c r="D44" s="197"/>
    </row>
    <row r="45" spans="2:4">
      <c r="B45" s="268" t="s">
        <v>283</v>
      </c>
      <c r="C45" s="394">
        <f>SUM(C46:C59)</f>
        <v>-1367497837</v>
      </c>
      <c r="D45" s="276"/>
    </row>
    <row r="46" spans="2:4">
      <c r="B46" s="269" t="s">
        <v>72</v>
      </c>
      <c r="C46" s="196"/>
      <c r="D46" s="197"/>
    </row>
    <row r="47" spans="2:4">
      <c r="B47" s="269" t="s">
        <v>418</v>
      </c>
      <c r="C47" s="196">
        <v>-224426667</v>
      </c>
      <c r="D47" s="197"/>
    </row>
    <row r="48" spans="2:4">
      <c r="B48" s="269" t="s">
        <v>419</v>
      </c>
      <c r="C48" s="196">
        <v>-18080000</v>
      </c>
      <c r="D48" s="197"/>
    </row>
    <row r="49" spans="2:5">
      <c r="B49" s="269" t="s">
        <v>420</v>
      </c>
      <c r="C49" s="196">
        <v>-37030400</v>
      </c>
      <c r="D49" s="197"/>
    </row>
    <row r="50" spans="2:5">
      <c r="B50" s="269" t="s">
        <v>73</v>
      </c>
      <c r="C50" s="196"/>
      <c r="D50" s="197"/>
    </row>
    <row r="51" spans="2:5">
      <c r="B51" s="269" t="s">
        <v>176</v>
      </c>
      <c r="C51" s="196">
        <v>-911121691</v>
      </c>
      <c r="D51" s="197"/>
    </row>
    <row r="52" spans="2:5">
      <c r="B52" s="269" t="s">
        <v>74</v>
      </c>
      <c r="C52" s="196"/>
      <c r="D52" s="197"/>
    </row>
    <row r="53" spans="2:5">
      <c r="B53" s="269" t="s">
        <v>75</v>
      </c>
      <c r="C53" s="196"/>
      <c r="D53" s="197"/>
    </row>
    <row r="54" spans="2:5">
      <c r="B54" s="269" t="s">
        <v>76</v>
      </c>
      <c r="C54" s="196"/>
      <c r="D54" s="197"/>
      <c r="E54" s="199"/>
    </row>
    <row r="55" spans="2:5">
      <c r="B55" s="195" t="s">
        <v>77</v>
      </c>
      <c r="C55" s="196">
        <v>-103895830</v>
      </c>
      <c r="D55" s="197"/>
    </row>
    <row r="56" spans="2:5">
      <c r="B56" s="195" t="s">
        <v>528</v>
      </c>
      <c r="C56" s="196">
        <v>-70427842</v>
      </c>
      <c r="D56" s="197"/>
    </row>
    <row r="57" spans="2:5">
      <c r="B57" s="195" t="s">
        <v>78</v>
      </c>
      <c r="C57" s="196">
        <v>-1270000</v>
      </c>
      <c r="D57" s="197"/>
    </row>
    <row r="58" spans="2:5">
      <c r="B58" s="278" t="s">
        <v>79</v>
      </c>
      <c r="C58" s="196">
        <v>-1245407</v>
      </c>
      <c r="D58" s="197"/>
    </row>
    <row r="59" spans="2:5">
      <c r="B59" s="195" t="s">
        <v>560</v>
      </c>
      <c r="C59" s="196"/>
      <c r="D59" s="197"/>
    </row>
    <row r="60" spans="2:5">
      <c r="B60" s="275" t="s">
        <v>80</v>
      </c>
      <c r="C60" s="394">
        <f>+C45+C35+C12+C41</f>
        <v>54565488</v>
      </c>
      <c r="D60" s="276"/>
    </row>
    <row r="61" spans="2:5">
      <c r="B61" s="275"/>
      <c r="C61" s="196"/>
      <c r="D61" s="197"/>
    </row>
    <row r="62" spans="2:5">
      <c r="B62" s="275" t="s">
        <v>192</v>
      </c>
      <c r="C62" s="394"/>
      <c r="D62" s="197"/>
    </row>
    <row r="63" spans="2:5">
      <c r="B63" s="195" t="s">
        <v>394</v>
      </c>
      <c r="C63" s="196"/>
      <c r="D63" s="197"/>
    </row>
    <row r="64" spans="2:5">
      <c r="B64" s="195" t="s">
        <v>395</v>
      </c>
      <c r="C64" s="196"/>
      <c r="D64" s="197"/>
    </row>
    <row r="65" spans="2:6">
      <c r="B65" s="275"/>
      <c r="C65" s="196"/>
      <c r="D65" s="197"/>
    </row>
    <row r="66" spans="2:6">
      <c r="B66" s="275" t="s">
        <v>485</v>
      </c>
      <c r="C66" s="394">
        <f>+C67+C70</f>
        <v>-10653857</v>
      </c>
      <c r="D66" s="276"/>
    </row>
    <row r="67" spans="2:6">
      <c r="B67" s="275" t="s">
        <v>81</v>
      </c>
      <c r="C67" s="196">
        <v>-3767606</v>
      </c>
      <c r="D67" s="197"/>
    </row>
    <row r="68" spans="2:6">
      <c r="B68" s="195" t="s">
        <v>337</v>
      </c>
      <c r="C68" s="196">
        <v>-3767606</v>
      </c>
      <c r="D68" s="197"/>
    </row>
    <row r="69" spans="2:6">
      <c r="B69" s="195" t="s">
        <v>293</v>
      </c>
      <c r="C69" s="196"/>
      <c r="D69" s="197"/>
      <c r="E69" s="199"/>
    </row>
    <row r="70" spans="2:6">
      <c r="B70" s="275" t="s">
        <v>82</v>
      </c>
      <c r="C70" s="394">
        <f>SUM(C71:C72)</f>
        <v>-6886251</v>
      </c>
      <c r="D70" s="197"/>
    </row>
    <row r="71" spans="2:6">
      <c r="B71" s="195" t="s">
        <v>338</v>
      </c>
      <c r="C71" s="196">
        <v>-205139</v>
      </c>
      <c r="D71" s="197"/>
    </row>
    <row r="72" spans="2:6">
      <c r="B72" s="195" t="s">
        <v>295</v>
      </c>
      <c r="C72" s="196">
        <v>-6681112</v>
      </c>
      <c r="D72" s="197"/>
    </row>
    <row r="73" spans="2:6">
      <c r="B73" s="195"/>
      <c r="C73" s="196">
        <v>0</v>
      </c>
      <c r="D73" s="197"/>
    </row>
    <row r="74" spans="2:6">
      <c r="B74" s="275" t="s">
        <v>483</v>
      </c>
      <c r="C74" s="196">
        <v>0</v>
      </c>
      <c r="D74" s="197"/>
    </row>
    <row r="75" spans="2:6">
      <c r="B75" s="195" t="s">
        <v>83</v>
      </c>
      <c r="C75" s="196">
        <v>2503461484</v>
      </c>
      <c r="D75" s="197"/>
      <c r="F75" s="196"/>
    </row>
    <row r="76" spans="2:6">
      <c r="B76" s="195" t="s">
        <v>84</v>
      </c>
      <c r="C76" s="196">
        <v>-2503461484</v>
      </c>
      <c r="D76" s="197"/>
      <c r="F76" s="196"/>
    </row>
    <row r="77" spans="2:6">
      <c r="B77" s="275" t="s">
        <v>85</v>
      </c>
      <c r="C77" s="196">
        <v>0</v>
      </c>
      <c r="D77" s="197"/>
    </row>
    <row r="78" spans="2:6">
      <c r="B78" s="279" t="s">
        <v>86</v>
      </c>
      <c r="C78" s="196">
        <v>0</v>
      </c>
      <c r="D78" s="197"/>
    </row>
    <row r="79" spans="2:6">
      <c r="B79" s="279" t="s">
        <v>87</v>
      </c>
      <c r="C79" s="196">
        <v>0</v>
      </c>
      <c r="D79" s="197"/>
    </row>
    <row r="80" spans="2:6">
      <c r="B80" s="280" t="s">
        <v>88</v>
      </c>
      <c r="C80" s="396">
        <v>43911631</v>
      </c>
      <c r="D80" s="281"/>
    </row>
    <row r="81" spans="2:6">
      <c r="B81" s="282" t="s">
        <v>89</v>
      </c>
      <c r="C81" s="283">
        <v>5263104</v>
      </c>
      <c r="D81" s="284"/>
    </row>
    <row r="82" spans="2:6" ht="12.75" thickBot="1">
      <c r="B82" s="285" t="s">
        <v>90</v>
      </c>
      <c r="C82" s="286">
        <f>+C80-C81</f>
        <v>38648527</v>
      </c>
      <c r="D82" s="287"/>
      <c r="E82" s="199"/>
      <c r="F82" s="199"/>
    </row>
    <row r="83" spans="2:6">
      <c r="E83" s="199"/>
    </row>
    <row r="84" spans="2:6">
      <c r="B84" s="288" t="s">
        <v>339</v>
      </c>
    </row>
    <row r="85" spans="2:6">
      <c r="C85" s="289"/>
    </row>
    <row r="86" spans="2:6">
      <c r="C86" s="289"/>
    </row>
    <row r="87" spans="2:6">
      <c r="C87" s="289"/>
    </row>
    <row r="88" spans="2:6">
      <c r="C88" s="289"/>
    </row>
    <row r="89" spans="2:6">
      <c r="C89" s="289"/>
    </row>
  </sheetData>
  <mergeCells count="7">
    <mergeCell ref="C10:C11"/>
    <mergeCell ref="D10:D11"/>
    <mergeCell ref="B10:B11"/>
    <mergeCell ref="B1:D3"/>
    <mergeCell ref="B6:D6"/>
    <mergeCell ref="B4:D4"/>
    <mergeCell ref="B5:D5"/>
  </mergeCells>
  <pageMargins left="1.1023622047244095" right="0.70866141732283472" top="0.74803149606299213" bottom="0.74803149606299213" header="0.31496062992125984" footer="0.31496062992125984"/>
  <pageSetup paperSize="9"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F46"/>
  <sheetViews>
    <sheetView zoomScaleNormal="100" workbookViewId="0">
      <selection activeCell="D11" sqref="D11"/>
    </sheetView>
  </sheetViews>
  <sheetFormatPr baseColWidth="10" defaultColWidth="11.42578125" defaultRowHeight="15"/>
  <cols>
    <col min="1" max="1" width="62" style="1" customWidth="1"/>
    <col min="2" max="2" width="20" style="1" customWidth="1"/>
    <col min="3" max="3" width="20.42578125" style="1" customWidth="1"/>
    <col min="4" max="4" width="19.7109375" style="1" bestFit="1" customWidth="1"/>
    <col min="5" max="5" width="19.85546875" style="1" customWidth="1"/>
    <col min="6" max="6" width="17" style="1" customWidth="1"/>
    <col min="7" max="256" width="11.42578125" style="1"/>
    <col min="257" max="257" width="57.5703125" style="1" customWidth="1"/>
    <col min="258" max="258" width="21.140625" style="1" bestFit="1" customWidth="1"/>
    <col min="259" max="259" width="20.42578125" style="1" customWidth="1"/>
    <col min="260" max="260" width="19.7109375" style="1" bestFit="1" customWidth="1"/>
    <col min="261" max="261" width="19.85546875" style="1" customWidth="1"/>
    <col min="262" max="262" width="17" style="1" customWidth="1"/>
    <col min="263" max="512" width="11.42578125" style="1"/>
    <col min="513" max="513" width="57.5703125" style="1" customWidth="1"/>
    <col min="514" max="514" width="21.140625" style="1" bestFit="1" customWidth="1"/>
    <col min="515" max="515" width="20.42578125" style="1" customWidth="1"/>
    <col min="516" max="516" width="19.7109375" style="1" bestFit="1" customWidth="1"/>
    <col min="517" max="517" width="19.85546875" style="1" customWidth="1"/>
    <col min="518" max="518" width="17" style="1" customWidth="1"/>
    <col min="519" max="768" width="11.42578125" style="1"/>
    <col min="769" max="769" width="57.5703125" style="1" customWidth="1"/>
    <col min="770" max="770" width="21.140625" style="1" bestFit="1" customWidth="1"/>
    <col min="771" max="771" width="20.42578125" style="1" customWidth="1"/>
    <col min="772" max="772" width="19.7109375" style="1" bestFit="1" customWidth="1"/>
    <col min="773" max="773" width="19.85546875" style="1" customWidth="1"/>
    <col min="774" max="774" width="17" style="1" customWidth="1"/>
    <col min="775" max="1024" width="11.42578125" style="1"/>
    <col min="1025" max="1025" width="57.5703125" style="1" customWidth="1"/>
    <col min="1026" max="1026" width="21.140625" style="1" bestFit="1" customWidth="1"/>
    <col min="1027" max="1027" width="20.42578125" style="1" customWidth="1"/>
    <col min="1028" max="1028" width="19.7109375" style="1" bestFit="1" customWidth="1"/>
    <col min="1029" max="1029" width="19.85546875" style="1" customWidth="1"/>
    <col min="1030" max="1030" width="17" style="1" customWidth="1"/>
    <col min="1031" max="1280" width="11.42578125" style="1"/>
    <col min="1281" max="1281" width="57.5703125" style="1" customWidth="1"/>
    <col min="1282" max="1282" width="21.140625" style="1" bestFit="1" customWidth="1"/>
    <col min="1283" max="1283" width="20.42578125" style="1" customWidth="1"/>
    <col min="1284" max="1284" width="19.7109375" style="1" bestFit="1" customWidth="1"/>
    <col min="1285" max="1285" width="19.85546875" style="1" customWidth="1"/>
    <col min="1286" max="1286" width="17" style="1" customWidth="1"/>
    <col min="1287" max="1536" width="11.42578125" style="1"/>
    <col min="1537" max="1537" width="57.5703125" style="1" customWidth="1"/>
    <col min="1538" max="1538" width="21.140625" style="1" bestFit="1" customWidth="1"/>
    <col min="1539" max="1539" width="20.42578125" style="1" customWidth="1"/>
    <col min="1540" max="1540" width="19.7109375" style="1" bestFit="1" customWidth="1"/>
    <col min="1541" max="1541" width="19.85546875" style="1" customWidth="1"/>
    <col min="1542" max="1542" width="17" style="1" customWidth="1"/>
    <col min="1543" max="1792" width="11.42578125" style="1"/>
    <col min="1793" max="1793" width="57.5703125" style="1" customWidth="1"/>
    <col min="1794" max="1794" width="21.140625" style="1" bestFit="1" customWidth="1"/>
    <col min="1795" max="1795" width="20.42578125" style="1" customWidth="1"/>
    <col min="1796" max="1796" width="19.7109375" style="1" bestFit="1" customWidth="1"/>
    <col min="1797" max="1797" width="19.85546875" style="1" customWidth="1"/>
    <col min="1798" max="1798" width="17" style="1" customWidth="1"/>
    <col min="1799" max="2048" width="11.42578125" style="1"/>
    <col min="2049" max="2049" width="57.5703125" style="1" customWidth="1"/>
    <col min="2050" max="2050" width="21.140625" style="1" bestFit="1" customWidth="1"/>
    <col min="2051" max="2051" width="20.42578125" style="1" customWidth="1"/>
    <col min="2052" max="2052" width="19.7109375" style="1" bestFit="1" customWidth="1"/>
    <col min="2053" max="2053" width="19.85546875" style="1" customWidth="1"/>
    <col min="2054" max="2054" width="17" style="1" customWidth="1"/>
    <col min="2055" max="2304" width="11.42578125" style="1"/>
    <col min="2305" max="2305" width="57.5703125" style="1" customWidth="1"/>
    <col min="2306" max="2306" width="21.140625" style="1" bestFit="1" customWidth="1"/>
    <col min="2307" max="2307" width="20.42578125" style="1" customWidth="1"/>
    <col min="2308" max="2308" width="19.7109375" style="1" bestFit="1" customWidth="1"/>
    <col min="2309" max="2309" width="19.85546875" style="1" customWidth="1"/>
    <col min="2310" max="2310" width="17" style="1" customWidth="1"/>
    <col min="2311" max="2560" width="11.42578125" style="1"/>
    <col min="2561" max="2561" width="57.5703125" style="1" customWidth="1"/>
    <col min="2562" max="2562" width="21.140625" style="1" bestFit="1" customWidth="1"/>
    <col min="2563" max="2563" width="20.42578125" style="1" customWidth="1"/>
    <col min="2564" max="2564" width="19.7109375" style="1" bestFit="1" customWidth="1"/>
    <col min="2565" max="2565" width="19.85546875" style="1" customWidth="1"/>
    <col min="2566" max="2566" width="17" style="1" customWidth="1"/>
    <col min="2567" max="2816" width="11.42578125" style="1"/>
    <col min="2817" max="2817" width="57.5703125" style="1" customWidth="1"/>
    <col min="2818" max="2818" width="21.140625" style="1" bestFit="1" customWidth="1"/>
    <col min="2819" max="2819" width="20.42578125" style="1" customWidth="1"/>
    <col min="2820" max="2820" width="19.7109375" style="1" bestFit="1" customWidth="1"/>
    <col min="2821" max="2821" width="19.85546875" style="1" customWidth="1"/>
    <col min="2822" max="2822" width="17" style="1" customWidth="1"/>
    <col min="2823" max="3072" width="11.42578125" style="1"/>
    <col min="3073" max="3073" width="57.5703125" style="1" customWidth="1"/>
    <col min="3074" max="3074" width="21.140625" style="1" bestFit="1" customWidth="1"/>
    <col min="3075" max="3075" width="20.42578125" style="1" customWidth="1"/>
    <col min="3076" max="3076" width="19.7109375" style="1" bestFit="1" customWidth="1"/>
    <col min="3077" max="3077" width="19.85546875" style="1" customWidth="1"/>
    <col min="3078" max="3078" width="17" style="1" customWidth="1"/>
    <col min="3079" max="3328" width="11.42578125" style="1"/>
    <col min="3329" max="3329" width="57.5703125" style="1" customWidth="1"/>
    <col min="3330" max="3330" width="21.140625" style="1" bestFit="1" customWidth="1"/>
    <col min="3331" max="3331" width="20.42578125" style="1" customWidth="1"/>
    <col min="3332" max="3332" width="19.7109375" style="1" bestFit="1" customWidth="1"/>
    <col min="3333" max="3333" width="19.85546875" style="1" customWidth="1"/>
    <col min="3334" max="3334" width="17" style="1" customWidth="1"/>
    <col min="3335" max="3584" width="11.42578125" style="1"/>
    <col min="3585" max="3585" width="57.5703125" style="1" customWidth="1"/>
    <col min="3586" max="3586" width="21.140625" style="1" bestFit="1" customWidth="1"/>
    <col min="3587" max="3587" width="20.42578125" style="1" customWidth="1"/>
    <col min="3588" max="3588" width="19.7109375" style="1" bestFit="1" customWidth="1"/>
    <col min="3589" max="3589" width="19.85546875" style="1" customWidth="1"/>
    <col min="3590" max="3590" width="17" style="1" customWidth="1"/>
    <col min="3591" max="3840" width="11.42578125" style="1"/>
    <col min="3841" max="3841" width="57.5703125" style="1" customWidth="1"/>
    <col min="3842" max="3842" width="21.140625" style="1" bestFit="1" customWidth="1"/>
    <col min="3843" max="3843" width="20.42578125" style="1" customWidth="1"/>
    <col min="3844" max="3844" width="19.7109375" style="1" bestFit="1" customWidth="1"/>
    <col min="3845" max="3845" width="19.85546875" style="1" customWidth="1"/>
    <col min="3846" max="3846" width="17" style="1" customWidth="1"/>
    <col min="3847" max="4096" width="11.42578125" style="1"/>
    <col min="4097" max="4097" width="57.5703125" style="1" customWidth="1"/>
    <col min="4098" max="4098" width="21.140625" style="1" bestFit="1" customWidth="1"/>
    <col min="4099" max="4099" width="20.42578125" style="1" customWidth="1"/>
    <col min="4100" max="4100" width="19.7109375" style="1" bestFit="1" customWidth="1"/>
    <col min="4101" max="4101" width="19.85546875" style="1" customWidth="1"/>
    <col min="4102" max="4102" width="17" style="1" customWidth="1"/>
    <col min="4103" max="4352" width="11.42578125" style="1"/>
    <col min="4353" max="4353" width="57.5703125" style="1" customWidth="1"/>
    <col min="4354" max="4354" width="21.140625" style="1" bestFit="1" customWidth="1"/>
    <col min="4355" max="4355" width="20.42578125" style="1" customWidth="1"/>
    <col min="4356" max="4356" width="19.7109375" style="1" bestFit="1" customWidth="1"/>
    <col min="4357" max="4357" width="19.85546875" style="1" customWidth="1"/>
    <col min="4358" max="4358" width="17" style="1" customWidth="1"/>
    <col min="4359" max="4608" width="11.42578125" style="1"/>
    <col min="4609" max="4609" width="57.5703125" style="1" customWidth="1"/>
    <col min="4610" max="4610" width="21.140625" style="1" bestFit="1" customWidth="1"/>
    <col min="4611" max="4611" width="20.42578125" style="1" customWidth="1"/>
    <col min="4612" max="4612" width="19.7109375" style="1" bestFit="1" customWidth="1"/>
    <col min="4613" max="4613" width="19.85546875" style="1" customWidth="1"/>
    <col min="4614" max="4614" width="17" style="1" customWidth="1"/>
    <col min="4615" max="4864" width="11.42578125" style="1"/>
    <col min="4865" max="4865" width="57.5703125" style="1" customWidth="1"/>
    <col min="4866" max="4866" width="21.140625" style="1" bestFit="1" customWidth="1"/>
    <col min="4867" max="4867" width="20.42578125" style="1" customWidth="1"/>
    <col min="4868" max="4868" width="19.7109375" style="1" bestFit="1" customWidth="1"/>
    <col min="4869" max="4869" width="19.85546875" style="1" customWidth="1"/>
    <col min="4870" max="4870" width="17" style="1" customWidth="1"/>
    <col min="4871" max="5120" width="11.42578125" style="1"/>
    <col min="5121" max="5121" width="57.5703125" style="1" customWidth="1"/>
    <col min="5122" max="5122" width="21.140625" style="1" bestFit="1" customWidth="1"/>
    <col min="5123" max="5123" width="20.42578125" style="1" customWidth="1"/>
    <col min="5124" max="5124" width="19.7109375" style="1" bestFit="1" customWidth="1"/>
    <col min="5125" max="5125" width="19.85546875" style="1" customWidth="1"/>
    <col min="5126" max="5126" width="17" style="1" customWidth="1"/>
    <col min="5127" max="5376" width="11.42578125" style="1"/>
    <col min="5377" max="5377" width="57.5703125" style="1" customWidth="1"/>
    <col min="5378" max="5378" width="21.140625" style="1" bestFit="1" customWidth="1"/>
    <col min="5379" max="5379" width="20.42578125" style="1" customWidth="1"/>
    <col min="5380" max="5380" width="19.7109375" style="1" bestFit="1" customWidth="1"/>
    <col min="5381" max="5381" width="19.85546875" style="1" customWidth="1"/>
    <col min="5382" max="5382" width="17" style="1" customWidth="1"/>
    <col min="5383" max="5632" width="11.42578125" style="1"/>
    <col min="5633" max="5633" width="57.5703125" style="1" customWidth="1"/>
    <col min="5634" max="5634" width="21.140625" style="1" bestFit="1" customWidth="1"/>
    <col min="5635" max="5635" width="20.42578125" style="1" customWidth="1"/>
    <col min="5636" max="5636" width="19.7109375" style="1" bestFit="1" customWidth="1"/>
    <col min="5637" max="5637" width="19.85546875" style="1" customWidth="1"/>
    <col min="5638" max="5638" width="17" style="1" customWidth="1"/>
    <col min="5639" max="5888" width="11.42578125" style="1"/>
    <col min="5889" max="5889" width="57.5703125" style="1" customWidth="1"/>
    <col min="5890" max="5890" width="21.140625" style="1" bestFit="1" customWidth="1"/>
    <col min="5891" max="5891" width="20.42578125" style="1" customWidth="1"/>
    <col min="5892" max="5892" width="19.7109375" style="1" bestFit="1" customWidth="1"/>
    <col min="5893" max="5893" width="19.85546875" style="1" customWidth="1"/>
    <col min="5894" max="5894" width="17" style="1" customWidth="1"/>
    <col min="5895" max="6144" width="11.42578125" style="1"/>
    <col min="6145" max="6145" width="57.5703125" style="1" customWidth="1"/>
    <col min="6146" max="6146" width="21.140625" style="1" bestFit="1" customWidth="1"/>
    <col min="6147" max="6147" width="20.42578125" style="1" customWidth="1"/>
    <col min="6148" max="6148" width="19.7109375" style="1" bestFit="1" customWidth="1"/>
    <col min="6149" max="6149" width="19.85546875" style="1" customWidth="1"/>
    <col min="6150" max="6150" width="17" style="1" customWidth="1"/>
    <col min="6151" max="6400" width="11.42578125" style="1"/>
    <col min="6401" max="6401" width="57.5703125" style="1" customWidth="1"/>
    <col min="6402" max="6402" width="21.140625" style="1" bestFit="1" customWidth="1"/>
    <col min="6403" max="6403" width="20.42578125" style="1" customWidth="1"/>
    <col min="6404" max="6404" width="19.7109375" style="1" bestFit="1" customWidth="1"/>
    <col min="6405" max="6405" width="19.85546875" style="1" customWidth="1"/>
    <col min="6406" max="6406" width="17" style="1" customWidth="1"/>
    <col min="6407" max="6656" width="11.42578125" style="1"/>
    <col min="6657" max="6657" width="57.5703125" style="1" customWidth="1"/>
    <col min="6658" max="6658" width="21.140625" style="1" bestFit="1" customWidth="1"/>
    <col min="6659" max="6659" width="20.42578125" style="1" customWidth="1"/>
    <col min="6660" max="6660" width="19.7109375" style="1" bestFit="1" customWidth="1"/>
    <col min="6661" max="6661" width="19.85546875" style="1" customWidth="1"/>
    <col min="6662" max="6662" width="17" style="1" customWidth="1"/>
    <col min="6663" max="6912" width="11.42578125" style="1"/>
    <col min="6913" max="6913" width="57.5703125" style="1" customWidth="1"/>
    <col min="6914" max="6914" width="21.140625" style="1" bestFit="1" customWidth="1"/>
    <col min="6915" max="6915" width="20.42578125" style="1" customWidth="1"/>
    <col min="6916" max="6916" width="19.7109375" style="1" bestFit="1" customWidth="1"/>
    <col min="6917" max="6917" width="19.85546875" style="1" customWidth="1"/>
    <col min="6918" max="6918" width="17" style="1" customWidth="1"/>
    <col min="6919" max="7168" width="11.42578125" style="1"/>
    <col min="7169" max="7169" width="57.5703125" style="1" customWidth="1"/>
    <col min="7170" max="7170" width="21.140625" style="1" bestFit="1" customWidth="1"/>
    <col min="7171" max="7171" width="20.42578125" style="1" customWidth="1"/>
    <col min="7172" max="7172" width="19.7109375" style="1" bestFit="1" customWidth="1"/>
    <col min="7173" max="7173" width="19.85546875" style="1" customWidth="1"/>
    <col min="7174" max="7174" width="17" style="1" customWidth="1"/>
    <col min="7175" max="7424" width="11.42578125" style="1"/>
    <col min="7425" max="7425" width="57.5703125" style="1" customWidth="1"/>
    <col min="7426" max="7426" width="21.140625" style="1" bestFit="1" customWidth="1"/>
    <col min="7427" max="7427" width="20.42578125" style="1" customWidth="1"/>
    <col min="7428" max="7428" width="19.7109375" style="1" bestFit="1" customWidth="1"/>
    <col min="7429" max="7429" width="19.85546875" style="1" customWidth="1"/>
    <col min="7430" max="7430" width="17" style="1" customWidth="1"/>
    <col min="7431" max="7680" width="11.42578125" style="1"/>
    <col min="7681" max="7681" width="57.5703125" style="1" customWidth="1"/>
    <col min="7682" max="7682" width="21.140625" style="1" bestFit="1" customWidth="1"/>
    <col min="7683" max="7683" width="20.42578125" style="1" customWidth="1"/>
    <col min="7684" max="7684" width="19.7109375" style="1" bestFit="1" customWidth="1"/>
    <col min="7685" max="7685" width="19.85546875" style="1" customWidth="1"/>
    <col min="7686" max="7686" width="17" style="1" customWidth="1"/>
    <col min="7687" max="7936" width="11.42578125" style="1"/>
    <col min="7937" max="7937" width="57.5703125" style="1" customWidth="1"/>
    <col min="7938" max="7938" width="21.140625" style="1" bestFit="1" customWidth="1"/>
    <col min="7939" max="7939" width="20.42578125" style="1" customWidth="1"/>
    <col min="7940" max="7940" width="19.7109375" style="1" bestFit="1" customWidth="1"/>
    <col min="7941" max="7941" width="19.85546875" style="1" customWidth="1"/>
    <col min="7942" max="7942" width="17" style="1" customWidth="1"/>
    <col min="7943" max="8192" width="11.42578125" style="1"/>
    <col min="8193" max="8193" width="57.5703125" style="1" customWidth="1"/>
    <col min="8194" max="8194" width="21.140625" style="1" bestFit="1" customWidth="1"/>
    <col min="8195" max="8195" width="20.42578125" style="1" customWidth="1"/>
    <col min="8196" max="8196" width="19.7109375" style="1" bestFit="1" customWidth="1"/>
    <col min="8197" max="8197" width="19.85546875" style="1" customWidth="1"/>
    <col min="8198" max="8198" width="17" style="1" customWidth="1"/>
    <col min="8199" max="8448" width="11.42578125" style="1"/>
    <col min="8449" max="8449" width="57.5703125" style="1" customWidth="1"/>
    <col min="8450" max="8450" width="21.140625" style="1" bestFit="1" customWidth="1"/>
    <col min="8451" max="8451" width="20.42578125" style="1" customWidth="1"/>
    <col min="8452" max="8452" width="19.7109375" style="1" bestFit="1" customWidth="1"/>
    <col min="8453" max="8453" width="19.85546875" style="1" customWidth="1"/>
    <col min="8454" max="8454" width="17" style="1" customWidth="1"/>
    <col min="8455" max="8704" width="11.42578125" style="1"/>
    <col min="8705" max="8705" width="57.5703125" style="1" customWidth="1"/>
    <col min="8706" max="8706" width="21.140625" style="1" bestFit="1" customWidth="1"/>
    <col min="8707" max="8707" width="20.42578125" style="1" customWidth="1"/>
    <col min="8708" max="8708" width="19.7109375" style="1" bestFit="1" customWidth="1"/>
    <col min="8709" max="8709" width="19.85546875" style="1" customWidth="1"/>
    <col min="8710" max="8710" width="17" style="1" customWidth="1"/>
    <col min="8711" max="8960" width="11.42578125" style="1"/>
    <col min="8961" max="8961" width="57.5703125" style="1" customWidth="1"/>
    <col min="8962" max="8962" width="21.140625" style="1" bestFit="1" customWidth="1"/>
    <col min="8963" max="8963" width="20.42578125" style="1" customWidth="1"/>
    <col min="8964" max="8964" width="19.7109375" style="1" bestFit="1" customWidth="1"/>
    <col min="8965" max="8965" width="19.85546875" style="1" customWidth="1"/>
    <col min="8966" max="8966" width="17" style="1" customWidth="1"/>
    <col min="8967" max="9216" width="11.42578125" style="1"/>
    <col min="9217" max="9217" width="57.5703125" style="1" customWidth="1"/>
    <col min="9218" max="9218" width="21.140625" style="1" bestFit="1" customWidth="1"/>
    <col min="9219" max="9219" width="20.42578125" style="1" customWidth="1"/>
    <col min="9220" max="9220" width="19.7109375" style="1" bestFit="1" customWidth="1"/>
    <col min="9221" max="9221" width="19.85546875" style="1" customWidth="1"/>
    <col min="9222" max="9222" width="17" style="1" customWidth="1"/>
    <col min="9223" max="9472" width="11.42578125" style="1"/>
    <col min="9473" max="9473" width="57.5703125" style="1" customWidth="1"/>
    <col min="9474" max="9474" width="21.140625" style="1" bestFit="1" customWidth="1"/>
    <col min="9475" max="9475" width="20.42578125" style="1" customWidth="1"/>
    <col min="9476" max="9476" width="19.7109375" style="1" bestFit="1" customWidth="1"/>
    <col min="9477" max="9477" width="19.85546875" style="1" customWidth="1"/>
    <col min="9478" max="9478" width="17" style="1" customWidth="1"/>
    <col min="9479" max="9728" width="11.42578125" style="1"/>
    <col min="9729" max="9729" width="57.5703125" style="1" customWidth="1"/>
    <col min="9730" max="9730" width="21.140625" style="1" bestFit="1" customWidth="1"/>
    <col min="9731" max="9731" width="20.42578125" style="1" customWidth="1"/>
    <col min="9732" max="9732" width="19.7109375" style="1" bestFit="1" customWidth="1"/>
    <col min="9733" max="9733" width="19.85546875" style="1" customWidth="1"/>
    <col min="9734" max="9734" width="17" style="1" customWidth="1"/>
    <col min="9735" max="9984" width="11.42578125" style="1"/>
    <col min="9985" max="9985" width="57.5703125" style="1" customWidth="1"/>
    <col min="9986" max="9986" width="21.140625" style="1" bestFit="1" customWidth="1"/>
    <col min="9987" max="9987" width="20.42578125" style="1" customWidth="1"/>
    <col min="9988" max="9988" width="19.7109375" style="1" bestFit="1" customWidth="1"/>
    <col min="9989" max="9989" width="19.85546875" style="1" customWidth="1"/>
    <col min="9990" max="9990" width="17" style="1" customWidth="1"/>
    <col min="9991" max="10240" width="11.42578125" style="1"/>
    <col min="10241" max="10241" width="57.5703125" style="1" customWidth="1"/>
    <col min="10242" max="10242" width="21.140625" style="1" bestFit="1" customWidth="1"/>
    <col min="10243" max="10243" width="20.42578125" style="1" customWidth="1"/>
    <col min="10244" max="10244" width="19.7109375" style="1" bestFit="1" customWidth="1"/>
    <col min="10245" max="10245" width="19.85546875" style="1" customWidth="1"/>
    <col min="10246" max="10246" width="17" style="1" customWidth="1"/>
    <col min="10247" max="10496" width="11.42578125" style="1"/>
    <col min="10497" max="10497" width="57.5703125" style="1" customWidth="1"/>
    <col min="10498" max="10498" width="21.140625" style="1" bestFit="1" customWidth="1"/>
    <col min="10499" max="10499" width="20.42578125" style="1" customWidth="1"/>
    <col min="10500" max="10500" width="19.7109375" style="1" bestFit="1" customWidth="1"/>
    <col min="10501" max="10501" width="19.85546875" style="1" customWidth="1"/>
    <col min="10502" max="10502" width="17" style="1" customWidth="1"/>
    <col min="10503" max="10752" width="11.42578125" style="1"/>
    <col min="10753" max="10753" width="57.5703125" style="1" customWidth="1"/>
    <col min="10754" max="10754" width="21.140625" style="1" bestFit="1" customWidth="1"/>
    <col min="10755" max="10755" width="20.42578125" style="1" customWidth="1"/>
    <col min="10756" max="10756" width="19.7109375" style="1" bestFit="1" customWidth="1"/>
    <col min="10757" max="10757" width="19.85546875" style="1" customWidth="1"/>
    <col min="10758" max="10758" width="17" style="1" customWidth="1"/>
    <col min="10759" max="11008" width="11.42578125" style="1"/>
    <col min="11009" max="11009" width="57.5703125" style="1" customWidth="1"/>
    <col min="11010" max="11010" width="21.140625" style="1" bestFit="1" customWidth="1"/>
    <col min="11011" max="11011" width="20.42578125" style="1" customWidth="1"/>
    <col min="11012" max="11012" width="19.7109375" style="1" bestFit="1" customWidth="1"/>
    <col min="11013" max="11013" width="19.85546875" style="1" customWidth="1"/>
    <col min="11014" max="11014" width="17" style="1" customWidth="1"/>
    <col min="11015" max="11264" width="11.42578125" style="1"/>
    <col min="11265" max="11265" width="57.5703125" style="1" customWidth="1"/>
    <col min="11266" max="11266" width="21.140625" style="1" bestFit="1" customWidth="1"/>
    <col min="11267" max="11267" width="20.42578125" style="1" customWidth="1"/>
    <col min="11268" max="11268" width="19.7109375" style="1" bestFit="1" customWidth="1"/>
    <col min="11269" max="11269" width="19.85546875" style="1" customWidth="1"/>
    <col min="11270" max="11270" width="17" style="1" customWidth="1"/>
    <col min="11271" max="11520" width="11.42578125" style="1"/>
    <col min="11521" max="11521" width="57.5703125" style="1" customWidth="1"/>
    <col min="11522" max="11522" width="21.140625" style="1" bestFit="1" customWidth="1"/>
    <col min="11523" max="11523" width="20.42578125" style="1" customWidth="1"/>
    <col min="11524" max="11524" width="19.7109375" style="1" bestFit="1" customWidth="1"/>
    <col min="11525" max="11525" width="19.85546875" style="1" customWidth="1"/>
    <col min="11526" max="11526" width="17" style="1" customWidth="1"/>
    <col min="11527" max="11776" width="11.42578125" style="1"/>
    <col min="11777" max="11777" width="57.5703125" style="1" customWidth="1"/>
    <col min="11778" max="11778" width="21.140625" style="1" bestFit="1" customWidth="1"/>
    <col min="11779" max="11779" width="20.42578125" style="1" customWidth="1"/>
    <col min="11780" max="11780" width="19.7109375" style="1" bestFit="1" customWidth="1"/>
    <col min="11781" max="11781" width="19.85546875" style="1" customWidth="1"/>
    <col min="11782" max="11782" width="17" style="1" customWidth="1"/>
    <col min="11783" max="12032" width="11.42578125" style="1"/>
    <col min="12033" max="12033" width="57.5703125" style="1" customWidth="1"/>
    <col min="12034" max="12034" width="21.140625" style="1" bestFit="1" customWidth="1"/>
    <col min="12035" max="12035" width="20.42578125" style="1" customWidth="1"/>
    <col min="12036" max="12036" width="19.7109375" style="1" bestFit="1" customWidth="1"/>
    <col min="12037" max="12037" width="19.85546875" style="1" customWidth="1"/>
    <col min="12038" max="12038" width="17" style="1" customWidth="1"/>
    <col min="12039" max="12288" width="11.42578125" style="1"/>
    <col min="12289" max="12289" width="57.5703125" style="1" customWidth="1"/>
    <col min="12290" max="12290" width="21.140625" style="1" bestFit="1" customWidth="1"/>
    <col min="12291" max="12291" width="20.42578125" style="1" customWidth="1"/>
    <col min="12292" max="12292" width="19.7109375" style="1" bestFit="1" customWidth="1"/>
    <col min="12293" max="12293" width="19.85546875" style="1" customWidth="1"/>
    <col min="12294" max="12294" width="17" style="1" customWidth="1"/>
    <col min="12295" max="12544" width="11.42578125" style="1"/>
    <col min="12545" max="12545" width="57.5703125" style="1" customWidth="1"/>
    <col min="12546" max="12546" width="21.140625" style="1" bestFit="1" customWidth="1"/>
    <col min="12547" max="12547" width="20.42578125" style="1" customWidth="1"/>
    <col min="12548" max="12548" width="19.7109375" style="1" bestFit="1" customWidth="1"/>
    <col min="12549" max="12549" width="19.85546875" style="1" customWidth="1"/>
    <col min="12550" max="12550" width="17" style="1" customWidth="1"/>
    <col min="12551" max="12800" width="11.42578125" style="1"/>
    <col min="12801" max="12801" width="57.5703125" style="1" customWidth="1"/>
    <col min="12802" max="12802" width="21.140625" style="1" bestFit="1" customWidth="1"/>
    <col min="12803" max="12803" width="20.42578125" style="1" customWidth="1"/>
    <col min="12804" max="12804" width="19.7109375" style="1" bestFit="1" customWidth="1"/>
    <col min="12805" max="12805" width="19.85546875" style="1" customWidth="1"/>
    <col min="12806" max="12806" width="17" style="1" customWidth="1"/>
    <col min="12807" max="13056" width="11.42578125" style="1"/>
    <col min="13057" max="13057" width="57.5703125" style="1" customWidth="1"/>
    <col min="13058" max="13058" width="21.140625" style="1" bestFit="1" customWidth="1"/>
    <col min="13059" max="13059" width="20.42578125" style="1" customWidth="1"/>
    <col min="13060" max="13060" width="19.7109375" style="1" bestFit="1" customWidth="1"/>
    <col min="13061" max="13061" width="19.85546875" style="1" customWidth="1"/>
    <col min="13062" max="13062" width="17" style="1" customWidth="1"/>
    <col min="13063" max="13312" width="11.42578125" style="1"/>
    <col min="13313" max="13313" width="57.5703125" style="1" customWidth="1"/>
    <col min="13314" max="13314" width="21.140625" style="1" bestFit="1" customWidth="1"/>
    <col min="13315" max="13315" width="20.42578125" style="1" customWidth="1"/>
    <col min="13316" max="13316" width="19.7109375" style="1" bestFit="1" customWidth="1"/>
    <col min="13317" max="13317" width="19.85546875" style="1" customWidth="1"/>
    <col min="13318" max="13318" width="17" style="1" customWidth="1"/>
    <col min="13319" max="13568" width="11.42578125" style="1"/>
    <col min="13569" max="13569" width="57.5703125" style="1" customWidth="1"/>
    <col min="13570" max="13570" width="21.140625" style="1" bestFit="1" customWidth="1"/>
    <col min="13571" max="13571" width="20.42578125" style="1" customWidth="1"/>
    <col min="13572" max="13572" width="19.7109375" style="1" bestFit="1" customWidth="1"/>
    <col min="13573" max="13573" width="19.85546875" style="1" customWidth="1"/>
    <col min="13574" max="13574" width="17" style="1" customWidth="1"/>
    <col min="13575" max="13824" width="11.42578125" style="1"/>
    <col min="13825" max="13825" width="57.5703125" style="1" customWidth="1"/>
    <col min="13826" max="13826" width="21.140625" style="1" bestFit="1" customWidth="1"/>
    <col min="13827" max="13827" width="20.42578125" style="1" customWidth="1"/>
    <col min="13828" max="13828" width="19.7109375" style="1" bestFit="1" customWidth="1"/>
    <col min="13829" max="13829" width="19.85546875" style="1" customWidth="1"/>
    <col min="13830" max="13830" width="17" style="1" customWidth="1"/>
    <col min="13831" max="14080" width="11.42578125" style="1"/>
    <col min="14081" max="14081" width="57.5703125" style="1" customWidth="1"/>
    <col min="14082" max="14082" width="21.140625" style="1" bestFit="1" customWidth="1"/>
    <col min="14083" max="14083" width="20.42578125" style="1" customWidth="1"/>
    <col min="14084" max="14084" width="19.7109375" style="1" bestFit="1" customWidth="1"/>
    <col min="14085" max="14085" width="19.85546875" style="1" customWidth="1"/>
    <col min="14086" max="14086" width="17" style="1" customWidth="1"/>
    <col min="14087" max="14336" width="11.42578125" style="1"/>
    <col min="14337" max="14337" width="57.5703125" style="1" customWidth="1"/>
    <col min="14338" max="14338" width="21.140625" style="1" bestFit="1" customWidth="1"/>
    <col min="14339" max="14339" width="20.42578125" style="1" customWidth="1"/>
    <col min="14340" max="14340" width="19.7109375" style="1" bestFit="1" customWidth="1"/>
    <col min="14341" max="14341" width="19.85546875" style="1" customWidth="1"/>
    <col min="14342" max="14342" width="17" style="1" customWidth="1"/>
    <col min="14343" max="14592" width="11.42578125" style="1"/>
    <col min="14593" max="14593" width="57.5703125" style="1" customWidth="1"/>
    <col min="14594" max="14594" width="21.140625" style="1" bestFit="1" customWidth="1"/>
    <col min="14595" max="14595" width="20.42578125" style="1" customWidth="1"/>
    <col min="14596" max="14596" width="19.7109375" style="1" bestFit="1" customWidth="1"/>
    <col min="14597" max="14597" width="19.85546875" style="1" customWidth="1"/>
    <col min="14598" max="14598" width="17" style="1" customWidth="1"/>
    <col min="14599" max="14848" width="11.42578125" style="1"/>
    <col min="14849" max="14849" width="57.5703125" style="1" customWidth="1"/>
    <col min="14850" max="14850" width="21.140625" style="1" bestFit="1" customWidth="1"/>
    <col min="14851" max="14851" width="20.42578125" style="1" customWidth="1"/>
    <col min="14852" max="14852" width="19.7109375" style="1" bestFit="1" customWidth="1"/>
    <col min="14853" max="14853" width="19.85546875" style="1" customWidth="1"/>
    <col min="14854" max="14854" width="17" style="1" customWidth="1"/>
    <col min="14855" max="15104" width="11.42578125" style="1"/>
    <col min="15105" max="15105" width="57.5703125" style="1" customWidth="1"/>
    <col min="15106" max="15106" width="21.140625" style="1" bestFit="1" customWidth="1"/>
    <col min="15107" max="15107" width="20.42578125" style="1" customWidth="1"/>
    <col min="15108" max="15108" width="19.7109375" style="1" bestFit="1" customWidth="1"/>
    <col min="15109" max="15109" width="19.85546875" style="1" customWidth="1"/>
    <col min="15110" max="15110" width="17" style="1" customWidth="1"/>
    <col min="15111" max="15360" width="11.42578125" style="1"/>
    <col min="15361" max="15361" width="57.5703125" style="1" customWidth="1"/>
    <col min="15362" max="15362" width="21.140625" style="1" bestFit="1" customWidth="1"/>
    <col min="15363" max="15363" width="20.42578125" style="1" customWidth="1"/>
    <col min="15364" max="15364" width="19.7109375" style="1" bestFit="1" customWidth="1"/>
    <col min="15365" max="15365" width="19.85546875" style="1" customWidth="1"/>
    <col min="15366" max="15366" width="17" style="1" customWidth="1"/>
    <col min="15367" max="15616" width="11.42578125" style="1"/>
    <col min="15617" max="15617" width="57.5703125" style="1" customWidth="1"/>
    <col min="15618" max="15618" width="21.140625" style="1" bestFit="1" customWidth="1"/>
    <col min="15619" max="15619" width="20.42578125" style="1" customWidth="1"/>
    <col min="15620" max="15620" width="19.7109375" style="1" bestFit="1" customWidth="1"/>
    <col min="15621" max="15621" width="19.85546875" style="1" customWidth="1"/>
    <col min="15622" max="15622" width="17" style="1" customWidth="1"/>
    <col min="15623" max="15872" width="11.42578125" style="1"/>
    <col min="15873" max="15873" width="57.5703125" style="1" customWidth="1"/>
    <col min="15874" max="15874" width="21.140625" style="1" bestFit="1" customWidth="1"/>
    <col min="15875" max="15875" width="20.42578125" style="1" customWidth="1"/>
    <col min="15876" max="15876" width="19.7109375" style="1" bestFit="1" customWidth="1"/>
    <col min="15877" max="15877" width="19.85546875" style="1" customWidth="1"/>
    <col min="15878" max="15878" width="17" style="1" customWidth="1"/>
    <col min="15879" max="16128" width="11.42578125" style="1"/>
    <col min="16129" max="16129" width="57.5703125" style="1" customWidth="1"/>
    <col min="16130" max="16130" width="21.140625" style="1" bestFit="1" customWidth="1"/>
    <col min="16131" max="16131" width="20.42578125" style="1" customWidth="1"/>
    <col min="16132" max="16132" width="19.7109375" style="1" bestFit="1" customWidth="1"/>
    <col min="16133" max="16133" width="19.85546875" style="1" customWidth="1"/>
    <col min="16134" max="16134" width="17" style="1" customWidth="1"/>
    <col min="16135" max="16384" width="11.42578125" style="1"/>
  </cols>
  <sheetData>
    <row r="1" spans="1:5" ht="18">
      <c r="A1" s="494" t="s">
        <v>415</v>
      </c>
      <c r="B1" s="494"/>
      <c r="C1" s="494"/>
      <c r="D1" s="369"/>
      <c r="E1" s="370"/>
    </row>
    <row r="2" spans="1:5" ht="18">
      <c r="A2" s="494"/>
      <c r="B2" s="494"/>
      <c r="C2" s="494"/>
      <c r="D2" s="369"/>
      <c r="E2" s="370"/>
    </row>
    <row r="3" spans="1:5" ht="18">
      <c r="A3" s="495" t="s">
        <v>91</v>
      </c>
      <c r="B3" s="495"/>
      <c r="C3" s="495"/>
      <c r="D3" s="369"/>
      <c r="E3" s="370"/>
    </row>
    <row r="4" spans="1:5" ht="15" customHeight="1">
      <c r="A4" s="493" t="s">
        <v>530</v>
      </c>
      <c r="B4" s="493"/>
      <c r="C4" s="493"/>
      <c r="D4" s="489"/>
      <c r="E4" s="489"/>
    </row>
    <row r="5" spans="1:5" ht="15" customHeight="1">
      <c r="A5" s="489"/>
      <c r="B5" s="489"/>
      <c r="C5" s="489"/>
      <c r="D5" s="489"/>
      <c r="E5" s="489"/>
    </row>
    <row r="6" spans="1:5" ht="18.75" thickBot="1">
      <c r="A6" s="402" t="s">
        <v>375</v>
      </c>
      <c r="B6" s="370"/>
      <c r="C6" s="370"/>
      <c r="D6" s="369"/>
      <c r="E6" s="370"/>
    </row>
    <row r="7" spans="1:5" ht="18.75" customHeight="1">
      <c r="A7" s="490" t="s">
        <v>93</v>
      </c>
      <c r="B7" s="371" t="s">
        <v>92</v>
      </c>
      <c r="C7" s="372" t="s">
        <v>207</v>
      </c>
      <c r="D7" s="369"/>
      <c r="E7" s="370"/>
    </row>
    <row r="8" spans="1:5" ht="18">
      <c r="A8" s="491"/>
      <c r="B8" s="373"/>
      <c r="C8" s="374"/>
      <c r="D8" s="369"/>
      <c r="E8" s="370"/>
    </row>
    <row r="9" spans="1:5" ht="18">
      <c r="A9" s="375" t="s">
        <v>94</v>
      </c>
      <c r="B9" s="373">
        <v>1227428231</v>
      </c>
      <c r="C9" s="374"/>
      <c r="D9" s="369"/>
      <c r="E9" s="370"/>
    </row>
    <row r="10" spans="1:5" ht="18">
      <c r="A10" s="375" t="s">
        <v>515</v>
      </c>
      <c r="B10" s="373">
        <v>-1023044361</v>
      </c>
      <c r="C10" s="374"/>
      <c r="D10" s="369"/>
      <c r="E10" s="370"/>
    </row>
    <row r="11" spans="1:5" ht="18">
      <c r="A11" s="375" t="s">
        <v>297</v>
      </c>
      <c r="B11" s="373"/>
      <c r="C11" s="374"/>
      <c r="D11" s="376"/>
      <c r="E11" s="370"/>
    </row>
    <row r="12" spans="1:5" ht="18">
      <c r="A12" s="375" t="s">
        <v>95</v>
      </c>
      <c r="B12" s="373">
        <v>154796634</v>
      </c>
      <c r="C12" s="374"/>
      <c r="D12" s="370"/>
      <c r="E12" s="370"/>
    </row>
    <row r="13" spans="1:5" ht="26.25" thickBot="1">
      <c r="A13" s="377" t="s">
        <v>96</v>
      </c>
      <c r="B13" s="378">
        <f>SUM(B9:B12)</f>
        <v>359180504</v>
      </c>
      <c r="C13" s="379"/>
      <c r="D13" s="369"/>
      <c r="E13" s="370"/>
    </row>
    <row r="14" spans="1:5" ht="18.75" thickTop="1">
      <c r="A14" s="380" t="s">
        <v>97</v>
      </c>
      <c r="B14" s="373"/>
      <c r="C14" s="374"/>
      <c r="D14" s="370"/>
      <c r="E14" s="370"/>
    </row>
    <row r="15" spans="1:5" ht="18">
      <c r="A15" s="375" t="s">
        <v>98</v>
      </c>
      <c r="B15" s="373"/>
      <c r="C15" s="374"/>
      <c r="D15" s="370"/>
      <c r="E15" s="370"/>
    </row>
    <row r="16" spans="1:5" ht="18">
      <c r="A16" s="375" t="s">
        <v>99</v>
      </c>
      <c r="B16" s="373"/>
      <c r="C16" s="374"/>
      <c r="D16" s="370"/>
      <c r="E16" s="370"/>
    </row>
    <row r="17" spans="1:5" ht="18">
      <c r="A17" s="375" t="s">
        <v>516</v>
      </c>
      <c r="B17" s="373">
        <v>-226964189</v>
      </c>
      <c r="C17" s="374"/>
      <c r="D17" s="369"/>
      <c r="E17" s="370"/>
    </row>
    <row r="18" spans="1:5" ht="30.75" customHeight="1" thickBot="1">
      <c r="A18" s="377" t="s">
        <v>100</v>
      </c>
      <c r="B18" s="378">
        <f>B13+B17</f>
        <v>132216315</v>
      </c>
      <c r="C18" s="379"/>
      <c r="D18" s="369"/>
      <c r="E18" s="370"/>
    </row>
    <row r="19" spans="1:5" ht="18.75" thickTop="1">
      <c r="A19" s="375" t="s">
        <v>101</v>
      </c>
      <c r="B19" s="373">
        <v>-20580286</v>
      </c>
      <c r="C19" s="381"/>
      <c r="D19" s="369"/>
      <c r="E19" s="370"/>
    </row>
    <row r="20" spans="1:5" ht="18.75" thickBot="1">
      <c r="A20" s="377" t="s">
        <v>102</v>
      </c>
      <c r="B20" s="378">
        <f>B18+B19</f>
        <v>111636029</v>
      </c>
      <c r="C20" s="379"/>
      <c r="D20" s="369"/>
      <c r="E20" s="370"/>
    </row>
    <row r="21" spans="1:5" ht="18.75" thickTop="1">
      <c r="A21" s="382" t="s">
        <v>103</v>
      </c>
      <c r="B21" s="373"/>
      <c r="C21" s="374"/>
      <c r="D21" s="369"/>
      <c r="E21" s="370"/>
    </row>
    <row r="22" spans="1:5" ht="18">
      <c r="A22" s="375" t="s">
        <v>104</v>
      </c>
      <c r="B22" s="373">
        <v>-3452552134</v>
      </c>
      <c r="C22" s="374"/>
      <c r="D22" s="369"/>
      <c r="E22" s="370"/>
    </row>
    <row r="23" spans="1:5" ht="18">
      <c r="A23" s="375" t="s">
        <v>517</v>
      </c>
      <c r="B23" s="373">
        <v>-1002000000</v>
      </c>
      <c r="C23" s="374"/>
      <c r="D23" s="370"/>
      <c r="E23" s="370"/>
    </row>
    <row r="24" spans="1:5" ht="18">
      <c r="A24" s="375" t="s">
        <v>106</v>
      </c>
      <c r="B24" s="373">
        <v>0</v>
      </c>
      <c r="C24" s="374"/>
      <c r="D24" s="369"/>
      <c r="E24" s="370"/>
    </row>
    <row r="25" spans="1:5" ht="18">
      <c r="A25" s="375" t="s">
        <v>107</v>
      </c>
      <c r="B25" s="373">
        <v>2604088993</v>
      </c>
      <c r="C25" s="374"/>
      <c r="D25" s="369"/>
      <c r="E25" s="370"/>
    </row>
    <row r="26" spans="1:5" ht="18">
      <c r="A26" s="375" t="s">
        <v>108</v>
      </c>
      <c r="B26" s="373"/>
      <c r="C26" s="374"/>
      <c r="D26" s="369"/>
      <c r="E26" s="370"/>
    </row>
    <row r="27" spans="1:5" ht="18">
      <c r="A27" s="375" t="s">
        <v>109</v>
      </c>
      <c r="B27" s="373"/>
      <c r="C27" s="374"/>
      <c r="D27" s="369"/>
      <c r="E27" s="370"/>
    </row>
    <row r="28" spans="1:5" ht="18">
      <c r="A28" s="375" t="s">
        <v>110</v>
      </c>
      <c r="B28" s="373"/>
      <c r="C28" s="374"/>
      <c r="D28" s="369"/>
      <c r="E28" s="370"/>
    </row>
    <row r="29" spans="1:5" ht="18">
      <c r="A29" s="383" t="s">
        <v>111</v>
      </c>
      <c r="B29" s="373"/>
      <c r="C29" s="374"/>
      <c r="D29" s="369"/>
      <c r="E29" s="370"/>
    </row>
    <row r="30" spans="1:5" ht="18">
      <c r="A30" s="382" t="s">
        <v>112</v>
      </c>
      <c r="B30" s="373"/>
      <c r="C30" s="374"/>
      <c r="D30" s="369"/>
      <c r="E30" s="370"/>
    </row>
    <row r="31" spans="1:5" ht="18">
      <c r="A31" s="375" t="s">
        <v>518</v>
      </c>
      <c r="B31" s="373">
        <v>900000</v>
      </c>
      <c r="C31" s="374"/>
      <c r="D31" s="369"/>
      <c r="E31" s="370"/>
    </row>
    <row r="32" spans="1:5" ht="18">
      <c r="A32" s="375" t="s">
        <v>113</v>
      </c>
      <c r="B32" s="373">
        <v>4423867380</v>
      </c>
      <c r="C32" s="374"/>
      <c r="D32" s="369"/>
      <c r="E32" s="370"/>
    </row>
    <row r="33" spans="1:6" ht="18">
      <c r="A33" s="375" t="s">
        <v>114</v>
      </c>
      <c r="B33" s="373"/>
      <c r="C33" s="374"/>
      <c r="D33" s="370"/>
      <c r="E33" s="370"/>
    </row>
    <row r="34" spans="1:6" ht="18">
      <c r="A34" s="375" t="s">
        <v>115</v>
      </c>
      <c r="B34" s="373">
        <v>-3767606</v>
      </c>
      <c r="C34" s="374"/>
      <c r="D34" s="369"/>
      <c r="E34" s="370"/>
    </row>
    <row r="35" spans="1:6" ht="18">
      <c r="A35" s="375" t="s">
        <v>116</v>
      </c>
      <c r="B35" s="373"/>
      <c r="C35" s="374"/>
      <c r="D35" s="370"/>
      <c r="E35" s="370"/>
    </row>
    <row r="36" spans="1:6" ht="18.75" thickBot="1">
      <c r="A36" s="403" t="s">
        <v>117</v>
      </c>
      <c r="B36" s="378">
        <f>+B20+B23+B25+B27+B28+B31+B22+B35+B34+B32</f>
        <v>2682172662</v>
      </c>
      <c r="C36" s="379"/>
      <c r="D36" s="370"/>
      <c r="E36" s="370"/>
    </row>
    <row r="37" spans="1:6" ht="19.5" thickTop="1" thickBot="1">
      <c r="A37" s="404" t="s">
        <v>193</v>
      </c>
      <c r="B37" s="384">
        <v>776653810</v>
      </c>
      <c r="C37" s="385"/>
      <c r="D37" s="386"/>
      <c r="E37" s="370"/>
    </row>
    <row r="38" spans="1:6" ht="19.5" thickTop="1" thickBot="1">
      <c r="A38" s="387" t="s">
        <v>194</v>
      </c>
      <c r="B38" s="388">
        <f>SUM(B36:B37)</f>
        <v>3458826472</v>
      </c>
      <c r="C38" s="389"/>
      <c r="D38" s="370"/>
      <c r="E38" s="386"/>
      <c r="F38" s="354"/>
    </row>
    <row r="39" spans="1:6" ht="18">
      <c r="A39" s="390"/>
      <c r="B39" s="370"/>
      <c r="C39" s="370"/>
      <c r="D39" s="370"/>
      <c r="E39" s="370"/>
      <c r="F39" s="354"/>
    </row>
    <row r="40" spans="1:6" ht="18">
      <c r="A40" s="492" t="s">
        <v>519</v>
      </c>
      <c r="B40" s="492"/>
      <c r="C40" s="492"/>
      <c r="D40" s="354"/>
      <c r="E40" s="370"/>
      <c r="F40" s="354"/>
    </row>
    <row r="41" spans="1:6" ht="18">
      <c r="B41" s="354"/>
      <c r="C41" s="354"/>
      <c r="E41" s="370"/>
      <c r="F41" s="354"/>
    </row>
    <row r="42" spans="1:6" ht="18">
      <c r="B42" s="354"/>
      <c r="D42" s="354"/>
      <c r="E42" s="370"/>
    </row>
    <row r="43" spans="1:6">
      <c r="B43" s="354"/>
    </row>
    <row r="44" spans="1:6">
      <c r="B44" s="335"/>
    </row>
    <row r="45" spans="1:6">
      <c r="B45" s="354"/>
    </row>
    <row r="46" spans="1:6">
      <c r="A46" s="1" t="s">
        <v>252</v>
      </c>
    </row>
  </sheetData>
  <mergeCells count="8">
    <mergeCell ref="D4:E4"/>
    <mergeCell ref="A7:A8"/>
    <mergeCell ref="A40:C40"/>
    <mergeCell ref="A4:C4"/>
    <mergeCell ref="A1:C2"/>
    <mergeCell ref="A3:C3"/>
    <mergeCell ref="A5:C5"/>
    <mergeCell ref="D5:E5"/>
  </mergeCells>
  <pageMargins left="0.9055118110236221"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2:K29"/>
  <sheetViews>
    <sheetView zoomScaleNormal="100" workbookViewId="0">
      <selection activeCell="D13" sqref="D13"/>
    </sheetView>
  </sheetViews>
  <sheetFormatPr baseColWidth="10" defaultColWidth="11.42578125" defaultRowHeight="15"/>
  <cols>
    <col min="1" max="1" width="2.7109375" style="1" customWidth="1"/>
    <col min="2" max="2" width="27.42578125" style="1" customWidth="1"/>
    <col min="3" max="3" width="17.28515625" style="1" customWidth="1"/>
    <col min="4" max="4" width="27.28515625" style="1" customWidth="1"/>
    <col min="5" max="5" width="12.85546875" style="1" bestFit="1" customWidth="1"/>
    <col min="6" max="6" width="15" style="1" customWidth="1"/>
    <col min="7" max="7" width="15.140625" style="1" customWidth="1"/>
    <col min="8" max="8" width="12.5703125" style="1" customWidth="1"/>
    <col min="9" max="9" width="17.7109375" style="1" customWidth="1"/>
    <col min="10" max="10" width="16.85546875" style="1" customWidth="1"/>
    <col min="11" max="11" width="18.42578125" style="1" customWidth="1"/>
    <col min="12" max="16384" width="11.42578125" style="1"/>
  </cols>
  <sheetData>
    <row r="2" spans="2:11" ht="23.25" customHeight="1">
      <c r="C2" s="511" t="s">
        <v>407</v>
      </c>
      <c r="D2" s="511"/>
      <c r="E2" s="511"/>
      <c r="F2" s="511"/>
      <c r="G2" s="511"/>
      <c r="H2" s="511"/>
      <c r="I2" s="511"/>
      <c r="J2" s="511"/>
      <c r="K2" s="511"/>
    </row>
    <row r="3" spans="2:11" ht="15.75">
      <c r="C3" s="512" t="s">
        <v>118</v>
      </c>
      <c r="D3" s="512"/>
      <c r="E3" s="512"/>
      <c r="F3" s="512"/>
      <c r="G3" s="512"/>
      <c r="H3" s="512"/>
      <c r="I3" s="512"/>
      <c r="J3" s="512"/>
      <c r="K3" s="512"/>
    </row>
    <row r="4" spans="2:11">
      <c r="C4" s="513" t="s">
        <v>530</v>
      </c>
      <c r="D4" s="513"/>
      <c r="E4" s="513"/>
      <c r="F4" s="513"/>
      <c r="G4" s="513"/>
      <c r="H4" s="513"/>
      <c r="I4" s="513"/>
      <c r="J4" s="513"/>
      <c r="K4" s="513"/>
    </row>
    <row r="5" spans="2:11" ht="12" customHeight="1">
      <c r="C5" s="336"/>
      <c r="D5" s="336"/>
      <c r="E5" s="334"/>
      <c r="F5" s="334"/>
      <c r="G5" s="333"/>
      <c r="H5" s="334"/>
      <c r="I5" s="334"/>
      <c r="J5" s="337"/>
      <c r="K5" s="337"/>
    </row>
    <row r="6" spans="2:11" ht="19.5" thickBot="1">
      <c r="C6" s="336" t="s">
        <v>375</v>
      </c>
      <c r="D6" s="336"/>
      <c r="E6" s="334"/>
      <c r="F6" s="334"/>
      <c r="G6" s="333"/>
      <c r="H6" s="334"/>
      <c r="I6" s="334"/>
      <c r="J6" s="337"/>
      <c r="K6" s="337"/>
    </row>
    <row r="7" spans="2:11" ht="14.25" customHeight="1">
      <c r="B7" s="496" t="s">
        <v>215</v>
      </c>
      <c r="C7" s="514" t="s">
        <v>120</v>
      </c>
      <c r="D7" s="514" t="s">
        <v>376</v>
      </c>
      <c r="E7" s="504" t="s">
        <v>119</v>
      </c>
      <c r="F7" s="504"/>
      <c r="G7" s="505"/>
      <c r="H7" s="506" t="s">
        <v>45</v>
      </c>
      <c r="I7" s="505"/>
      <c r="J7" s="499" t="s">
        <v>43</v>
      </c>
      <c r="K7" s="500"/>
    </row>
    <row r="8" spans="2:11">
      <c r="B8" s="497"/>
      <c r="C8" s="515"/>
      <c r="D8" s="515"/>
      <c r="E8" s="501" t="s">
        <v>121</v>
      </c>
      <c r="F8" s="509" t="s">
        <v>122</v>
      </c>
      <c r="G8" s="501" t="s">
        <v>123</v>
      </c>
      <c r="H8" s="501" t="s">
        <v>198</v>
      </c>
      <c r="I8" s="507" t="s">
        <v>199</v>
      </c>
      <c r="J8" s="501" t="s">
        <v>208</v>
      </c>
      <c r="K8" s="503" t="s">
        <v>209</v>
      </c>
    </row>
    <row r="9" spans="2:11">
      <c r="B9" s="498"/>
      <c r="C9" s="516"/>
      <c r="D9" s="516"/>
      <c r="E9" s="502"/>
      <c r="F9" s="510"/>
      <c r="G9" s="502"/>
      <c r="H9" s="502"/>
      <c r="I9" s="508"/>
      <c r="J9" s="502"/>
      <c r="K9" s="503"/>
    </row>
    <row r="10" spans="2:11">
      <c r="B10" s="338" t="s">
        <v>216</v>
      </c>
      <c r="C10" s="339">
        <v>200000</v>
      </c>
      <c r="D10" s="339">
        <v>23643643836</v>
      </c>
      <c r="E10" s="340"/>
      <c r="F10" s="341"/>
      <c r="G10" s="342"/>
      <c r="H10" s="342">
        <v>92611277</v>
      </c>
      <c r="I10" s="343"/>
      <c r="J10" s="344">
        <f>SUM(C10:I10)</f>
        <v>23736455113</v>
      </c>
      <c r="K10" s="345"/>
    </row>
    <row r="11" spans="2:11">
      <c r="B11" s="338"/>
      <c r="C11" s="339"/>
      <c r="D11" s="339"/>
      <c r="E11" s="346"/>
      <c r="F11" s="341"/>
      <c r="G11" s="342"/>
      <c r="H11" s="342"/>
      <c r="I11" s="343"/>
      <c r="J11" s="347"/>
      <c r="K11" s="345"/>
    </row>
    <row r="12" spans="2:11">
      <c r="B12" s="338" t="s">
        <v>217</v>
      </c>
      <c r="C12" s="348">
        <v>0</v>
      </c>
      <c r="D12" s="348">
        <v>-12394000000</v>
      </c>
      <c r="E12" s="340"/>
      <c r="F12" s="341"/>
      <c r="G12" s="349"/>
      <c r="H12" s="342"/>
      <c r="I12" s="343"/>
      <c r="J12" s="347">
        <f t="shared" ref="J12:J13" si="0">SUM(C12:I12)</f>
        <v>-12394000000</v>
      </c>
      <c r="K12" s="350">
        <v>23643643836</v>
      </c>
    </row>
    <row r="13" spans="2:11" ht="30">
      <c r="B13" s="338" t="s">
        <v>421</v>
      </c>
      <c r="C13" s="348">
        <v>11249800000</v>
      </c>
      <c r="D13" s="348">
        <v>-11248900000</v>
      </c>
      <c r="E13" s="340"/>
      <c r="F13" s="341"/>
      <c r="G13" s="349"/>
      <c r="H13" s="342"/>
      <c r="I13" s="343"/>
      <c r="J13" s="347">
        <f t="shared" si="0"/>
        <v>900000</v>
      </c>
      <c r="K13" s="345"/>
    </row>
    <row r="14" spans="2:11">
      <c r="B14" s="338" t="s">
        <v>168</v>
      </c>
      <c r="C14" s="348"/>
      <c r="D14" s="348"/>
      <c r="E14" s="340"/>
      <c r="F14" s="341"/>
      <c r="G14" s="349"/>
      <c r="H14" s="342"/>
      <c r="I14" s="343"/>
      <c r="J14" s="347"/>
      <c r="K14" s="345"/>
    </row>
    <row r="15" spans="2:11">
      <c r="B15" s="338" t="s">
        <v>218</v>
      </c>
      <c r="C15" s="348"/>
      <c r="D15" s="348"/>
      <c r="E15" s="340"/>
      <c r="F15" s="341"/>
      <c r="G15" s="340"/>
      <c r="H15" s="340"/>
      <c r="I15" s="342"/>
      <c r="J15" s="347"/>
      <c r="K15" s="345"/>
    </row>
    <row r="16" spans="2:11">
      <c r="B16" s="338" t="s">
        <v>166</v>
      </c>
      <c r="C16" s="348">
        <v>87000000</v>
      </c>
      <c r="D16" s="348">
        <v>980713</v>
      </c>
      <c r="E16" s="349">
        <v>4630564</v>
      </c>
      <c r="F16" s="341"/>
      <c r="G16" s="340"/>
      <c r="H16" s="349">
        <f>-H10</f>
        <v>-92611277</v>
      </c>
      <c r="I16" s="342"/>
      <c r="J16" s="347"/>
      <c r="K16" s="345"/>
    </row>
    <row r="17" spans="2:11">
      <c r="B17" s="351" t="s">
        <v>219</v>
      </c>
      <c r="C17" s="348"/>
      <c r="D17" s="348"/>
      <c r="E17" s="340"/>
      <c r="F17" s="341"/>
      <c r="G17" s="349"/>
      <c r="H17" s="340"/>
      <c r="I17" s="352">
        <v>38648527</v>
      </c>
      <c r="J17" s="353">
        <f>SUM(C17:I17)</f>
        <v>38648527</v>
      </c>
      <c r="K17" s="350">
        <v>92611277</v>
      </c>
    </row>
    <row r="18" spans="2:11" s="2" customFormat="1">
      <c r="B18" s="405" t="s">
        <v>220</v>
      </c>
      <c r="C18" s="406">
        <f>SUM(C9:C17)</f>
        <v>11337000000</v>
      </c>
      <c r="D18" s="406">
        <f>SUM(D10:D17)</f>
        <v>1724549</v>
      </c>
      <c r="E18" s="407">
        <f t="shared" ref="E18" si="1">SUM(E10:E17)</f>
        <v>4630564</v>
      </c>
      <c r="F18" s="407"/>
      <c r="G18" s="407"/>
      <c r="H18" s="407"/>
      <c r="I18" s="407">
        <f>SUM(I10:I17)</f>
        <v>38648527</v>
      </c>
      <c r="J18" s="408">
        <f>SUM(J10:J17)</f>
        <v>11382003640</v>
      </c>
      <c r="K18" s="409">
        <f>SUM(K10:K17)</f>
        <v>23736255113</v>
      </c>
    </row>
    <row r="19" spans="2:11" s="2" customFormat="1" ht="15.75" thickBot="1">
      <c r="B19" s="410" t="s">
        <v>221</v>
      </c>
      <c r="C19" s="411">
        <v>200000</v>
      </c>
      <c r="D19" s="411">
        <v>23643643836</v>
      </c>
      <c r="E19" s="412"/>
      <c r="F19" s="412"/>
      <c r="G19" s="413"/>
      <c r="H19" s="413"/>
      <c r="I19" s="413">
        <v>92611277</v>
      </c>
      <c r="J19" s="414"/>
      <c r="K19" s="415">
        <f>SUM(C19:J19)</f>
        <v>23736455113</v>
      </c>
    </row>
    <row r="20" spans="2:11">
      <c r="J20" s="397"/>
      <c r="K20" s="397"/>
    </row>
    <row r="21" spans="2:11">
      <c r="F21" s="354"/>
      <c r="H21" s="354"/>
      <c r="J21" s="180"/>
      <c r="K21" s="180"/>
    </row>
    <row r="22" spans="2:11">
      <c r="H22" s="354"/>
      <c r="I22" s="354"/>
      <c r="J22" s="354"/>
      <c r="K22" s="354"/>
    </row>
    <row r="23" spans="2:11">
      <c r="H23" s="354"/>
      <c r="I23" s="354"/>
      <c r="J23" s="354"/>
      <c r="K23" s="354"/>
    </row>
    <row r="24" spans="2:11">
      <c r="I24" s="354"/>
    </row>
    <row r="26" spans="2:11">
      <c r="C26" s="355"/>
      <c r="D26" s="355"/>
      <c r="E26" s="354"/>
      <c r="I26" s="354"/>
      <c r="J26" s="354"/>
    </row>
    <row r="27" spans="2:11">
      <c r="C27" s="355"/>
      <c r="D27" s="354"/>
      <c r="I27" s="354"/>
      <c r="K27" s="354"/>
    </row>
    <row r="28" spans="2:11">
      <c r="C28" s="355"/>
      <c r="D28" s="355"/>
      <c r="E28" s="354"/>
      <c r="I28" s="354"/>
      <c r="J28" s="354"/>
      <c r="K28" s="355"/>
    </row>
    <row r="29" spans="2:11">
      <c r="C29" s="354"/>
      <c r="D29" s="355"/>
      <c r="E29" s="354"/>
      <c r="I29" s="354"/>
    </row>
  </sheetData>
  <mergeCells count="16">
    <mergeCell ref="C2:K2"/>
    <mergeCell ref="C3:K3"/>
    <mergeCell ref="C4:K4"/>
    <mergeCell ref="J8:J9"/>
    <mergeCell ref="D7:D9"/>
    <mergeCell ref="C7:C9"/>
    <mergeCell ref="B7:B9"/>
    <mergeCell ref="J7:K7"/>
    <mergeCell ref="H8:H9"/>
    <mergeCell ref="K8:K9"/>
    <mergeCell ref="E7:G7"/>
    <mergeCell ref="H7:I7"/>
    <mergeCell ref="G8:G9"/>
    <mergeCell ref="I8:I9"/>
    <mergeCell ref="E8:E9"/>
    <mergeCell ref="F8:F9"/>
  </mergeCells>
  <pageMargins left="0.9055118110236221" right="0.70866141732283472" top="0.9448818897637796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tabColor theme="0" tint="-0.249977111117893"/>
  </sheetPr>
  <dimension ref="B1:N394"/>
  <sheetViews>
    <sheetView topLeftCell="A30" zoomScaleNormal="100" zoomScaleSheetLayoutView="91" workbookViewId="0">
      <selection activeCell="B13" sqref="B13:H13"/>
    </sheetView>
  </sheetViews>
  <sheetFormatPr baseColWidth="10" defaultColWidth="11.42578125" defaultRowHeight="15.75"/>
  <cols>
    <col min="1" max="1" width="2.42578125" style="20" customWidth="1"/>
    <col min="2" max="2" width="40.28515625" style="20" customWidth="1"/>
    <col min="3" max="3" width="15.5703125" style="20" customWidth="1"/>
    <col min="4" max="4" width="17" style="20" customWidth="1"/>
    <col min="5" max="5" width="15.28515625" style="20" customWidth="1"/>
    <col min="6" max="6" width="12.7109375" style="20" customWidth="1"/>
    <col min="7" max="7" width="19.28515625" style="20" customWidth="1"/>
    <col min="8" max="8" width="16" style="21" customWidth="1"/>
    <col min="9" max="9" width="17.42578125" style="21" customWidth="1"/>
    <col min="10" max="16384" width="11.42578125" style="20"/>
  </cols>
  <sheetData>
    <row r="1" spans="2:14" ht="15" customHeight="1">
      <c r="B1" s="519" t="s">
        <v>407</v>
      </c>
      <c r="C1" s="519"/>
      <c r="D1" s="519"/>
      <c r="E1" s="519"/>
      <c r="F1" s="519"/>
      <c r="G1" s="519"/>
      <c r="H1" s="519"/>
    </row>
    <row r="2" spans="2:14" ht="15" customHeight="1">
      <c r="B2" s="519"/>
      <c r="C2" s="519"/>
      <c r="D2" s="519"/>
      <c r="E2" s="519"/>
      <c r="F2" s="519"/>
      <c r="G2" s="519"/>
      <c r="H2" s="519"/>
    </row>
    <row r="3" spans="2:14" ht="15" customHeight="1">
      <c r="B3" s="520" t="s">
        <v>531</v>
      </c>
      <c r="C3" s="520"/>
      <c r="D3" s="520"/>
      <c r="E3" s="520"/>
      <c r="F3" s="520"/>
      <c r="G3" s="520"/>
      <c r="H3" s="520"/>
    </row>
    <row r="4" spans="2:14">
      <c r="B4" s="22"/>
    </row>
    <row r="5" spans="2:14">
      <c r="B5" s="518" t="s">
        <v>340</v>
      </c>
      <c r="C5" s="518"/>
    </row>
    <row r="6" spans="2:14" ht="14.45" customHeight="1">
      <c r="B6" s="22"/>
    </row>
    <row r="7" spans="2:14" ht="46.5" customHeight="1">
      <c r="B7" s="524" t="s">
        <v>565</v>
      </c>
      <c r="C7" s="524"/>
      <c r="D7" s="524"/>
      <c r="E7" s="524"/>
      <c r="F7" s="524"/>
      <c r="G7" s="524"/>
      <c r="H7" s="524"/>
      <c r="I7" s="517"/>
      <c r="J7" s="517"/>
      <c r="K7" s="517"/>
      <c r="L7" s="517"/>
      <c r="M7" s="517"/>
      <c r="N7" s="517"/>
    </row>
    <row r="8" spans="2:14" ht="15.6" customHeight="1">
      <c r="B8" s="23"/>
    </row>
    <row r="9" spans="2:14">
      <c r="B9" s="518" t="s">
        <v>341</v>
      </c>
      <c r="C9" s="518"/>
    </row>
    <row r="10" spans="2:14" ht="17.45" customHeight="1">
      <c r="B10" s="22"/>
    </row>
    <row r="11" spans="2:14">
      <c r="B11" s="518" t="s">
        <v>124</v>
      </c>
      <c r="C11" s="518"/>
      <c r="D11" s="518"/>
      <c r="E11" s="518"/>
      <c r="F11" s="24"/>
      <c r="G11" s="24"/>
    </row>
    <row r="12" spans="2:14">
      <c r="B12" s="24"/>
      <c r="C12" s="24"/>
      <c r="D12" s="24"/>
      <c r="E12" s="24"/>
      <c r="F12" s="24"/>
      <c r="G12" s="24"/>
    </row>
    <row r="13" spans="2:14" ht="75.75" customHeight="1">
      <c r="B13" s="521" t="s">
        <v>433</v>
      </c>
      <c r="C13" s="521"/>
      <c r="D13" s="521"/>
      <c r="E13" s="521"/>
      <c r="F13" s="521"/>
      <c r="G13" s="521"/>
      <c r="H13" s="521"/>
    </row>
    <row r="14" spans="2:14" ht="16.5" customHeight="1">
      <c r="B14" s="105"/>
      <c r="C14" s="105"/>
      <c r="D14" s="105"/>
      <c r="E14" s="105"/>
      <c r="F14" s="105"/>
      <c r="G14" s="105"/>
      <c r="H14" s="105"/>
    </row>
    <row r="15" spans="2:14" ht="17.25" customHeight="1">
      <c r="B15" s="522" t="s">
        <v>377</v>
      </c>
      <c r="C15" s="522"/>
      <c r="D15" s="522"/>
      <c r="E15" s="522"/>
      <c r="F15" s="522"/>
      <c r="G15" s="522"/>
      <c r="H15" s="522"/>
    </row>
    <row r="16" spans="2:14" ht="82.5" customHeight="1">
      <c r="B16" s="523" t="s">
        <v>434</v>
      </c>
      <c r="C16" s="523"/>
      <c r="D16" s="523"/>
      <c r="E16" s="523"/>
      <c r="F16" s="523"/>
      <c r="G16" s="523"/>
      <c r="H16" s="523"/>
    </row>
    <row r="17" spans="2:8" ht="30" customHeight="1">
      <c r="B17" s="523"/>
      <c r="C17" s="523"/>
      <c r="D17" s="523"/>
      <c r="E17" s="523"/>
      <c r="F17" s="523"/>
      <c r="G17" s="523"/>
      <c r="H17" s="523"/>
    </row>
    <row r="18" spans="2:8" ht="18" customHeight="1">
      <c r="B18" s="523"/>
      <c r="C18" s="523"/>
      <c r="D18" s="523"/>
      <c r="E18" s="523"/>
      <c r="F18" s="523"/>
      <c r="G18" s="523"/>
      <c r="H18" s="523"/>
    </row>
    <row r="19" spans="2:8">
      <c r="B19" s="22" t="s">
        <v>125</v>
      </c>
    </row>
    <row r="20" spans="2:8" ht="42" customHeight="1">
      <c r="B20" s="517" t="s">
        <v>435</v>
      </c>
      <c r="C20" s="517"/>
      <c r="D20" s="517"/>
      <c r="E20" s="517"/>
      <c r="F20" s="517"/>
      <c r="G20" s="517"/>
      <c r="H20" s="517"/>
    </row>
    <row r="21" spans="2:8" ht="15" customHeight="1">
      <c r="B21" s="521" t="s">
        <v>498</v>
      </c>
      <c r="C21" s="521"/>
      <c r="D21" s="521"/>
      <c r="E21" s="521"/>
      <c r="F21" s="521"/>
      <c r="G21" s="521"/>
      <c r="H21" s="521"/>
    </row>
    <row r="22" spans="2:8" ht="21.75" customHeight="1"/>
    <row r="23" spans="2:8">
      <c r="B23" s="518" t="s">
        <v>342</v>
      </c>
      <c r="C23" s="518"/>
      <c r="D23" s="518"/>
      <c r="E23" s="518"/>
      <c r="F23" s="24"/>
      <c r="G23" s="24"/>
    </row>
    <row r="24" spans="2:8" ht="14.45" customHeight="1">
      <c r="B24" s="22"/>
    </row>
    <row r="25" spans="2:8">
      <c r="B25" s="518" t="s">
        <v>126</v>
      </c>
      <c r="C25" s="518"/>
      <c r="D25" s="518"/>
      <c r="E25" s="518"/>
      <c r="F25" s="24"/>
      <c r="G25" s="24"/>
    </row>
    <row r="26" spans="2:8" ht="14.45" customHeight="1">
      <c r="B26" s="22"/>
    </row>
    <row r="27" spans="2:8" ht="33" customHeight="1">
      <c r="B27" s="517" t="s">
        <v>349</v>
      </c>
      <c r="C27" s="517"/>
      <c r="D27" s="517"/>
      <c r="E27" s="517"/>
      <c r="F27" s="517"/>
      <c r="G27" s="517"/>
      <c r="H27" s="517"/>
    </row>
    <row r="28" spans="2:8" ht="15.6" customHeight="1">
      <c r="B28" s="23"/>
    </row>
    <row r="29" spans="2:8">
      <c r="B29" s="22" t="s">
        <v>343</v>
      </c>
    </row>
    <row r="30" spans="2:8" ht="48" customHeight="1">
      <c r="B30" s="517" t="s">
        <v>533</v>
      </c>
      <c r="C30" s="517"/>
      <c r="D30" s="517"/>
      <c r="E30" s="517"/>
      <c r="F30" s="517"/>
      <c r="G30" s="517"/>
      <c r="H30" s="517"/>
    </row>
    <row r="31" spans="2:8" ht="49.5" customHeight="1">
      <c r="B31" s="517" t="s">
        <v>534</v>
      </c>
      <c r="C31" s="517"/>
      <c r="D31" s="517"/>
      <c r="E31" s="517"/>
      <c r="F31" s="517"/>
      <c r="G31" s="517"/>
      <c r="H31" s="517"/>
    </row>
    <row r="32" spans="2:8">
      <c r="B32" s="23"/>
    </row>
    <row r="33" spans="2:8">
      <c r="B33" s="106" t="s">
        <v>347</v>
      </c>
    </row>
    <row r="34" spans="2:8" ht="14.45" customHeight="1">
      <c r="B34" s="22"/>
    </row>
    <row r="35" spans="2:8" ht="15" customHeight="1">
      <c r="B35" s="517" t="s">
        <v>127</v>
      </c>
      <c r="C35" s="517"/>
      <c r="D35" s="517"/>
      <c r="E35" s="517"/>
      <c r="F35" s="25"/>
      <c r="G35" s="25"/>
    </row>
    <row r="36" spans="2:8">
      <c r="B36" s="23"/>
    </row>
    <row r="37" spans="2:8">
      <c r="B37" s="22" t="s">
        <v>344</v>
      </c>
    </row>
    <row r="38" spans="2:8" ht="33.75" customHeight="1">
      <c r="B38" s="521" t="s">
        <v>532</v>
      </c>
      <c r="C38" s="521"/>
      <c r="D38" s="521"/>
      <c r="E38" s="521"/>
      <c r="F38" s="521"/>
      <c r="G38" s="521"/>
      <c r="H38" s="521"/>
    </row>
    <row r="40" spans="2:8">
      <c r="B40" s="106" t="s">
        <v>348</v>
      </c>
    </row>
    <row r="41" spans="2:8" ht="14.45" customHeight="1">
      <c r="B41" s="23"/>
    </row>
    <row r="42" spans="2:8" ht="40.5" customHeight="1">
      <c r="B42" s="517" t="s">
        <v>436</v>
      </c>
      <c r="C42" s="517"/>
      <c r="D42" s="517"/>
      <c r="E42" s="517"/>
      <c r="F42" s="517"/>
      <c r="G42" s="517"/>
      <c r="H42" s="517"/>
    </row>
    <row r="43" spans="2:8" ht="12" customHeight="1">
      <c r="B43" s="23"/>
    </row>
    <row r="44" spans="2:8">
      <c r="B44" s="22" t="s">
        <v>128</v>
      </c>
    </row>
    <row r="45" spans="2:8" ht="14.45" customHeight="1">
      <c r="B45" s="22"/>
    </row>
    <row r="46" spans="2:8" ht="36.75" customHeight="1">
      <c r="B46" s="517" t="s">
        <v>439</v>
      </c>
      <c r="C46" s="517"/>
      <c r="D46" s="517"/>
      <c r="E46" s="517"/>
      <c r="F46" s="517"/>
      <c r="G46" s="517"/>
      <c r="H46" s="517"/>
    </row>
    <row r="47" spans="2:8" ht="12.75" customHeight="1">
      <c r="B47" s="25"/>
      <c r="C47" s="25"/>
      <c r="D47" s="25"/>
      <c r="E47" s="25"/>
    </row>
    <row r="48" spans="2:8" ht="28.5" customHeight="1">
      <c r="B48" s="28" t="s">
        <v>129</v>
      </c>
    </row>
    <row r="49" spans="2:8" ht="14.45" customHeight="1">
      <c r="B49" s="22"/>
    </row>
    <row r="50" spans="2:8" ht="15" customHeight="1">
      <c r="B50" s="517" t="s">
        <v>195</v>
      </c>
      <c r="C50" s="517"/>
      <c r="D50" s="517"/>
      <c r="E50" s="517"/>
      <c r="F50" s="25"/>
      <c r="G50" s="25"/>
    </row>
    <row r="51" spans="2:8" ht="19.149999999999999" customHeight="1">
      <c r="B51" s="23"/>
    </row>
    <row r="52" spans="2:8">
      <c r="B52" s="28" t="s">
        <v>130</v>
      </c>
    </row>
    <row r="53" spans="2:8">
      <c r="B53" s="22"/>
    </row>
    <row r="54" spans="2:8" ht="15.75" customHeight="1">
      <c r="B54" s="517" t="s">
        <v>437</v>
      </c>
      <c r="C54" s="517"/>
      <c r="D54" s="517"/>
      <c r="E54" s="517"/>
      <c r="F54" s="517"/>
      <c r="G54" s="517"/>
      <c r="H54" s="517"/>
    </row>
    <row r="55" spans="2:8" ht="14.45" customHeight="1">
      <c r="B55" s="23"/>
    </row>
    <row r="56" spans="2:8">
      <c r="B56" s="518" t="s">
        <v>440</v>
      </c>
      <c r="C56" s="518"/>
      <c r="D56" s="518"/>
      <c r="E56" s="518"/>
      <c r="F56" s="24"/>
      <c r="G56" s="24"/>
    </row>
    <row r="57" spans="2:8" ht="14.45" customHeight="1">
      <c r="B57" s="22"/>
    </row>
    <row r="58" spans="2:8" ht="15" customHeight="1">
      <c r="B58" s="525" t="s">
        <v>260</v>
      </c>
      <c r="C58" s="525"/>
      <c r="D58" s="525"/>
      <c r="E58" s="525"/>
      <c r="F58" s="25"/>
      <c r="G58" s="25"/>
    </row>
    <row r="59" spans="2:8">
      <c r="B59" s="23"/>
    </row>
    <row r="61" spans="2:8" ht="15.6" customHeight="1"/>
    <row r="62" spans="2:8" ht="21" customHeight="1"/>
    <row r="63" spans="2:8" ht="48" customHeight="1"/>
    <row r="65" ht="17.45" customHeight="1"/>
    <row r="66" ht="17.45" customHeight="1"/>
    <row r="68" ht="12.6" customHeight="1"/>
    <row r="73" ht="12.6" customHeight="1"/>
    <row r="74" ht="44.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2.6" customHeight="1"/>
    <row r="89" ht="12.6" customHeight="1"/>
    <row r="90" ht="12.6" customHeight="1"/>
    <row r="91" ht="12.6" customHeight="1"/>
    <row r="92" ht="12.6" customHeight="1"/>
    <row r="95" ht="13.9" customHeight="1"/>
    <row r="96" ht="13.9" customHeight="1"/>
    <row r="97" ht="13.9" customHeight="1"/>
    <row r="108" ht="17.45" customHeight="1"/>
    <row r="109" ht="21" customHeight="1"/>
    <row r="111" ht="21" customHeight="1"/>
    <row r="127" ht="15" customHeight="1"/>
    <row r="128" ht="15" customHeight="1"/>
    <row r="138" ht="18.75" customHeight="1"/>
    <row r="157" ht="17.25" customHeight="1"/>
    <row r="176" ht="12.75" customHeight="1"/>
    <row r="177" spans="13:13" ht="12.75" customHeight="1"/>
    <row r="178" spans="13:13" ht="12.75" customHeight="1"/>
    <row r="179" spans="13:13" ht="12.75" customHeight="1"/>
    <row r="180" spans="13:13" ht="12.75" customHeight="1"/>
    <row r="181" spans="13:13" ht="14.25" customHeight="1"/>
    <row r="182" spans="13:13" ht="14.25" customHeight="1"/>
    <row r="183" spans="13:13" ht="14.25" customHeight="1"/>
    <row r="184" spans="13:13" ht="14.25" customHeight="1">
      <c r="M184" s="45"/>
    </row>
    <row r="185" spans="13:13" ht="14.25" customHeight="1"/>
    <row r="186" spans="13:13" ht="14.25" customHeight="1"/>
    <row r="187" spans="13:13" ht="14.25" customHeight="1"/>
    <row r="199" ht="24" customHeight="1"/>
    <row r="208" s="28" customFormat="1"/>
    <row r="209" s="28" customFormat="1"/>
    <row r="211" ht="13.5" customHeight="1"/>
    <row r="251" ht="14.45" customHeight="1"/>
    <row r="253" ht="13.15" customHeight="1"/>
    <row r="257" ht="15.75" customHeight="1"/>
    <row r="258" ht="15.75" customHeight="1"/>
    <row r="267" ht="14.45" customHeight="1"/>
    <row r="268" ht="14.45" customHeight="1"/>
    <row r="269" ht="14.45" customHeight="1"/>
    <row r="270" ht="14.45" customHeight="1"/>
    <row r="273" ht="19.899999999999999" customHeight="1"/>
    <row r="275" ht="24.6" customHeight="1"/>
    <row r="276" ht="24.6" customHeight="1"/>
    <row r="278" ht="24.6" customHeight="1"/>
    <row r="279" ht="24.6" customHeight="1"/>
    <row r="280" ht="18" customHeight="1"/>
    <row r="304" ht="15.75" customHeight="1"/>
    <row r="305" ht="15.75" customHeight="1"/>
    <row r="330" hidden="1"/>
    <row r="331" hidden="1"/>
    <row r="332" hidden="1"/>
    <row r="333" hidden="1"/>
    <row r="334" hidden="1"/>
    <row r="335" hidden="1"/>
    <row r="336" hidden="1"/>
    <row r="347" ht="11.45" customHeight="1"/>
    <row r="349" ht="11.45" customHeight="1"/>
    <row r="353" ht="14.25" customHeight="1"/>
    <row r="365" ht="9" customHeight="1"/>
    <row r="369" ht="10.15" customHeight="1"/>
    <row r="371" ht="10.15" customHeight="1"/>
    <row r="373" ht="14.45" customHeight="1"/>
    <row r="374" ht="52.5" customHeight="1"/>
    <row r="377" ht="14.45" customHeight="1"/>
    <row r="378" ht="25.5" customHeight="1"/>
    <row r="380" ht="14.45" customHeight="1"/>
    <row r="381" ht="15" customHeight="1"/>
    <row r="385" ht="13.15" customHeight="1"/>
    <row r="389" ht="11.45" customHeight="1"/>
    <row r="393" ht="14.45" customHeight="1"/>
    <row r="394" ht="15" customHeight="1"/>
  </sheetData>
  <mergeCells count="25">
    <mergeCell ref="B58:E58"/>
    <mergeCell ref="B21:H21"/>
    <mergeCell ref="B20:H20"/>
    <mergeCell ref="B54:H54"/>
    <mergeCell ref="B56:E56"/>
    <mergeCell ref="B42:H42"/>
    <mergeCell ref="B50:E50"/>
    <mergeCell ref="B35:E35"/>
    <mergeCell ref="B27:H27"/>
    <mergeCell ref="B30:H30"/>
    <mergeCell ref="B46:H46"/>
    <mergeCell ref="B38:H38"/>
    <mergeCell ref="B31:H31"/>
    <mergeCell ref="I7:N7"/>
    <mergeCell ref="B25:E25"/>
    <mergeCell ref="B23:E23"/>
    <mergeCell ref="B11:E11"/>
    <mergeCell ref="B1:H2"/>
    <mergeCell ref="B3:H3"/>
    <mergeCell ref="B5:C5"/>
    <mergeCell ref="B9:C9"/>
    <mergeCell ref="B13:H13"/>
    <mergeCell ref="B15:H15"/>
    <mergeCell ref="B16:H18"/>
    <mergeCell ref="B7:H7"/>
  </mergeCells>
  <pageMargins left="0.7" right="0.7" top="0.75" bottom="0.75" header="0.3" footer="0.3"/>
  <pageSetup paperSize="9" scale="53" orientation="portrait" r:id="rId1"/>
  <rowBreaks count="3" manualBreakCount="3">
    <brk id="213" min="1" max="7" man="1"/>
    <brk id="309" min="1" max="7" man="1"/>
    <brk id="362" min="1" max="5"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2:M333"/>
  <sheetViews>
    <sheetView showGridLines="0" topLeftCell="A318" zoomScale="90" zoomScaleNormal="90" workbookViewId="0">
      <selection activeCell="A340" sqref="A340"/>
    </sheetView>
  </sheetViews>
  <sheetFormatPr baseColWidth="10" defaultColWidth="16.140625" defaultRowHeight="15.75" customHeight="1"/>
  <cols>
    <col min="1" max="1" width="54.42578125" style="121" customWidth="1"/>
    <col min="2" max="2" width="23.5703125" style="1" customWidth="1"/>
    <col min="3" max="3" width="17.85546875" style="1" customWidth="1"/>
    <col min="4" max="4" width="16.5703125" style="1" customWidth="1"/>
    <col min="5" max="5" width="15.5703125" style="1" customWidth="1"/>
    <col min="6" max="6" width="22.5703125" style="1" customWidth="1"/>
    <col min="7" max="7" width="15.7109375" style="1" customWidth="1"/>
    <col min="8" max="8" width="15" style="1" customWidth="1"/>
    <col min="9" max="9" width="7.42578125" style="1" customWidth="1"/>
    <col min="10" max="10" width="13.28515625" style="1" customWidth="1"/>
    <col min="11" max="11" width="16" style="1" customWidth="1"/>
    <col min="12" max="12" width="14.5703125" style="1" bestFit="1" customWidth="1"/>
    <col min="13" max="16384" width="16.140625" style="1"/>
  </cols>
  <sheetData>
    <row r="2" spans="1:11" ht="15.75" customHeight="1">
      <c r="A2" s="24" t="s">
        <v>270</v>
      </c>
      <c r="B2" s="20"/>
      <c r="C2" s="20"/>
      <c r="D2" s="20"/>
      <c r="E2" s="20"/>
      <c r="F2" s="20"/>
      <c r="G2" s="21"/>
    </row>
    <row r="3" spans="1:11" ht="15.75" customHeight="1">
      <c r="A3" s="24"/>
      <c r="B3" s="20"/>
      <c r="C3" s="20"/>
      <c r="D3" s="20"/>
      <c r="E3" s="20"/>
      <c r="F3" s="20"/>
      <c r="G3" s="21"/>
    </row>
    <row r="4" spans="1:11" ht="15.75" customHeight="1">
      <c r="A4" s="24" t="s">
        <v>131</v>
      </c>
      <c r="B4" s="20"/>
      <c r="C4" s="20"/>
      <c r="D4" s="20"/>
      <c r="E4" s="20"/>
      <c r="F4" s="20"/>
      <c r="G4" s="21"/>
    </row>
    <row r="5" spans="1:11" ht="54.75" customHeight="1">
      <c r="A5" s="517" t="s">
        <v>455</v>
      </c>
      <c r="B5" s="517"/>
      <c r="C5" s="517"/>
      <c r="D5" s="517"/>
      <c r="E5" s="517"/>
      <c r="F5" s="517"/>
      <c r="G5" s="517"/>
    </row>
    <row r="6" spans="1:11" ht="15.75" customHeight="1">
      <c r="A6" s="25"/>
      <c r="B6" s="25"/>
      <c r="C6" s="25"/>
      <c r="D6" s="25"/>
      <c r="E6" s="25"/>
      <c r="F6" s="25"/>
      <c r="G6" s="21"/>
    </row>
    <row r="7" spans="1:11" ht="15.75" customHeight="1">
      <c r="A7" s="116" t="s">
        <v>132</v>
      </c>
      <c r="B7" s="52">
        <v>45291</v>
      </c>
      <c r="C7" s="20"/>
      <c r="D7" s="20"/>
      <c r="E7" s="20"/>
      <c r="F7" s="20"/>
      <c r="G7" s="21"/>
    </row>
    <row r="8" spans="1:11" ht="15.75" customHeight="1">
      <c r="A8" s="113" t="s">
        <v>133</v>
      </c>
      <c r="B8" s="41">
        <v>7263.59</v>
      </c>
      <c r="C8" s="20"/>
      <c r="D8" s="20"/>
      <c r="E8" s="20"/>
      <c r="F8" s="20"/>
      <c r="G8" s="21"/>
    </row>
    <row r="9" spans="1:11" ht="15.75" customHeight="1">
      <c r="A9" s="113" t="s">
        <v>134</v>
      </c>
      <c r="B9" s="41">
        <v>7283.62</v>
      </c>
      <c r="C9" s="20"/>
      <c r="D9" s="20"/>
      <c r="E9" s="20"/>
      <c r="F9" s="20"/>
      <c r="G9" s="21"/>
    </row>
    <row r="10" spans="1:11" ht="15.75" customHeight="1">
      <c r="A10" s="24"/>
      <c r="B10" s="20"/>
      <c r="C10" s="20"/>
      <c r="D10" s="20"/>
      <c r="E10" s="20"/>
      <c r="F10" s="20"/>
      <c r="G10" s="21"/>
    </row>
    <row r="12" spans="1:11" ht="15.75" customHeight="1">
      <c r="A12" s="24" t="s">
        <v>135</v>
      </c>
      <c r="B12" s="28"/>
      <c r="C12" s="20"/>
      <c r="D12" s="20"/>
      <c r="E12" s="20"/>
      <c r="F12" s="20"/>
      <c r="G12" s="21"/>
      <c r="H12" s="21"/>
      <c r="I12" s="20"/>
      <c r="J12" s="20"/>
      <c r="K12" s="20"/>
    </row>
    <row r="13" spans="1:11" ht="15.75" customHeight="1">
      <c r="A13" s="24"/>
      <c r="B13" s="20"/>
      <c r="C13" s="20"/>
      <c r="D13" s="20"/>
      <c r="E13" s="20"/>
      <c r="F13" s="20"/>
      <c r="G13" s="21"/>
      <c r="H13" s="21"/>
      <c r="I13" s="20"/>
      <c r="J13" s="20"/>
      <c r="K13" s="20"/>
    </row>
    <row r="14" spans="1:11" ht="15.75" customHeight="1">
      <c r="A14" s="534" t="s">
        <v>136</v>
      </c>
      <c r="B14" s="534"/>
      <c r="C14" s="20"/>
      <c r="D14" s="26"/>
      <c r="E14" s="26"/>
      <c r="F14" s="26"/>
      <c r="G14" s="21"/>
      <c r="H14" s="21"/>
      <c r="I14" s="20"/>
      <c r="J14" s="20"/>
      <c r="K14" s="20"/>
    </row>
    <row r="15" spans="1:11" ht="15.75" customHeight="1">
      <c r="A15" s="27"/>
      <c r="B15" s="27"/>
      <c r="C15" s="20"/>
      <c r="D15" s="26"/>
      <c r="E15" s="26"/>
      <c r="F15" s="26"/>
      <c r="G15" s="21"/>
      <c r="H15" s="21"/>
      <c r="I15" s="20"/>
      <c r="J15" s="20"/>
      <c r="K15" s="20"/>
    </row>
    <row r="16" spans="1:11" ht="15.75" customHeight="1">
      <c r="A16" s="24" t="s">
        <v>253</v>
      </c>
      <c r="B16" s="20"/>
      <c r="C16" s="20"/>
      <c r="D16" s="26">
        <v>6870.81</v>
      </c>
      <c r="E16" s="26"/>
      <c r="F16" s="122"/>
      <c r="G16" s="21"/>
      <c r="H16" s="21"/>
      <c r="I16" s="20"/>
      <c r="J16" s="20"/>
      <c r="K16" s="20"/>
    </row>
    <row r="17" spans="1:12" ht="15.75" customHeight="1">
      <c r="A17" s="24"/>
      <c r="B17" s="20"/>
      <c r="C17" s="20"/>
      <c r="D17" s="26"/>
      <c r="E17" s="26"/>
      <c r="F17" s="122"/>
      <c r="G17" s="21"/>
      <c r="H17" s="21"/>
      <c r="I17" s="20"/>
      <c r="J17" s="20"/>
      <c r="K17" s="20"/>
    </row>
    <row r="18" spans="1:12" ht="15.75" customHeight="1">
      <c r="A18" s="108" t="s">
        <v>222</v>
      </c>
      <c r="B18" s="29" t="s">
        <v>223</v>
      </c>
      <c r="C18" s="30" t="s">
        <v>224</v>
      </c>
      <c r="D18" s="30" t="s">
        <v>535</v>
      </c>
      <c r="E18" s="30" t="s">
        <v>226</v>
      </c>
      <c r="F18" s="31"/>
      <c r="G18" s="21"/>
      <c r="H18" s="21"/>
      <c r="I18" s="20"/>
      <c r="J18" s="20"/>
      <c r="K18" s="20"/>
    </row>
    <row r="19" spans="1:12" ht="15.75" customHeight="1">
      <c r="A19" s="398" t="s">
        <v>441</v>
      </c>
      <c r="B19" s="32"/>
      <c r="C19" s="33"/>
      <c r="D19" s="34"/>
      <c r="E19" s="34"/>
      <c r="F19" s="20"/>
      <c r="G19" s="21"/>
      <c r="H19" s="21"/>
      <c r="I19" s="20"/>
      <c r="J19" s="20"/>
      <c r="K19" s="20"/>
    </row>
    <row r="20" spans="1:12" ht="15.75" customHeight="1">
      <c r="A20" s="109" t="s">
        <v>488</v>
      </c>
      <c r="B20" s="33">
        <f>+E20/D20</f>
        <v>31957.741401376989</v>
      </c>
      <c r="C20" s="332" t="s">
        <v>358</v>
      </c>
      <c r="D20" s="35">
        <v>7289.83</v>
      </c>
      <c r="E20" s="34">
        <v>232966502</v>
      </c>
      <c r="F20" s="307"/>
      <c r="G20" s="21"/>
      <c r="H20" s="36"/>
      <c r="I20" s="20"/>
      <c r="J20" s="20"/>
      <c r="K20" s="20"/>
    </row>
    <row r="21" spans="1:12" ht="15.75" customHeight="1">
      <c r="A21" s="109" t="s">
        <v>523</v>
      </c>
      <c r="B21" s="33">
        <f t="shared" ref="B21" si="0">+E21/D21</f>
        <v>52166.426789102079</v>
      </c>
      <c r="C21" s="332" t="s">
        <v>358</v>
      </c>
      <c r="D21" s="35">
        <v>7289.83</v>
      </c>
      <c r="E21" s="34">
        <v>380284383</v>
      </c>
      <c r="F21" s="307"/>
      <c r="G21" s="21"/>
      <c r="H21" s="36"/>
      <c r="I21" s="20"/>
      <c r="J21" s="20"/>
      <c r="K21" s="20"/>
    </row>
    <row r="22" spans="1:12" ht="15.75" customHeight="1">
      <c r="A22" s="109" t="s">
        <v>524</v>
      </c>
      <c r="B22" s="33">
        <f>+E22/D22</f>
        <v>804.07526650141358</v>
      </c>
      <c r="C22" s="332" t="s">
        <v>358</v>
      </c>
      <c r="D22" s="35">
        <v>7289.83</v>
      </c>
      <c r="E22" s="34">
        <v>5861572</v>
      </c>
      <c r="F22" s="307"/>
      <c r="G22" s="21"/>
      <c r="H22" s="36"/>
      <c r="I22" s="20"/>
      <c r="J22" s="20"/>
      <c r="K22" s="20"/>
    </row>
    <row r="23" spans="1:12" ht="15.75" customHeight="1">
      <c r="A23" s="109" t="s">
        <v>525</v>
      </c>
      <c r="B23" s="33">
        <f>+E23/D23</f>
        <v>11.598075675290096</v>
      </c>
      <c r="C23" s="332" t="s">
        <v>358</v>
      </c>
      <c r="D23" s="35">
        <v>7289.83</v>
      </c>
      <c r="E23" s="34">
        <v>84548</v>
      </c>
      <c r="F23" s="307"/>
      <c r="G23" s="21"/>
      <c r="H23" s="36"/>
      <c r="I23" s="20"/>
      <c r="J23" s="20"/>
      <c r="K23" s="20"/>
    </row>
    <row r="24" spans="1:12" ht="15.75" customHeight="1">
      <c r="A24" s="110"/>
      <c r="B24" s="37"/>
      <c r="C24" s="38"/>
      <c r="D24" s="38"/>
      <c r="E24" s="38"/>
      <c r="F24" s="38"/>
      <c r="G24" s="39"/>
      <c r="H24" s="21"/>
      <c r="I24" s="20"/>
      <c r="J24" s="20"/>
      <c r="K24" s="20"/>
    </row>
    <row r="25" spans="1:12" ht="15.75" customHeight="1">
      <c r="A25" s="24" t="s">
        <v>350</v>
      </c>
      <c r="B25" s="20"/>
      <c r="C25" s="20"/>
      <c r="D25" s="38"/>
      <c r="E25" s="38"/>
      <c r="F25" s="38"/>
      <c r="G25" s="39"/>
      <c r="H25" s="21"/>
      <c r="I25" s="20"/>
      <c r="J25" s="20"/>
      <c r="K25" s="20"/>
    </row>
    <row r="26" spans="1:12" ht="15.75" customHeight="1">
      <c r="A26" s="24"/>
      <c r="B26" s="20"/>
      <c r="C26" s="20"/>
      <c r="D26" s="38"/>
      <c r="E26" s="38"/>
      <c r="F26" s="38"/>
      <c r="G26" s="39"/>
      <c r="H26" s="21"/>
      <c r="I26" s="20"/>
      <c r="J26" s="20"/>
      <c r="K26" s="20"/>
    </row>
    <row r="27" spans="1:12" ht="15.75" customHeight="1">
      <c r="A27" s="108" t="s">
        <v>222</v>
      </c>
      <c r="B27" s="29" t="s">
        <v>223</v>
      </c>
      <c r="C27" s="30" t="s">
        <v>224</v>
      </c>
      <c r="D27" s="30" t="s">
        <v>225</v>
      </c>
      <c r="E27" s="30" t="s">
        <v>226</v>
      </c>
      <c r="F27" s="31"/>
      <c r="G27" s="21"/>
      <c r="H27" s="21"/>
      <c r="I27" s="20"/>
      <c r="J27" s="20"/>
      <c r="K27" s="20"/>
    </row>
    <row r="28" spans="1:12" ht="15.75" customHeight="1">
      <c r="A28" s="111" t="s">
        <v>260</v>
      </c>
      <c r="B28" s="308"/>
      <c r="C28" s="309"/>
      <c r="D28" s="41"/>
      <c r="E28" s="42"/>
      <c r="F28" s="182"/>
      <c r="G28" s="39"/>
      <c r="H28" s="21"/>
      <c r="I28" s="20"/>
      <c r="J28" s="20"/>
      <c r="K28" s="20"/>
    </row>
    <row r="29" spans="1:12" ht="15.75" customHeight="1">
      <c r="A29" s="108" t="s">
        <v>456</v>
      </c>
      <c r="B29" s="40"/>
      <c r="C29" s="40"/>
      <c r="D29" s="43"/>
      <c r="E29" s="44">
        <f>SUM(E28)</f>
        <v>0</v>
      </c>
      <c r="F29" s="38"/>
      <c r="G29" s="39"/>
      <c r="H29" s="21"/>
      <c r="I29" s="20"/>
      <c r="J29" s="20"/>
      <c r="K29" s="20"/>
    </row>
    <row r="30" spans="1:12" ht="15.75" customHeight="1">
      <c r="A30" s="110"/>
      <c r="B30" s="37"/>
      <c r="C30" s="38"/>
      <c r="D30" s="38"/>
      <c r="E30" s="38"/>
      <c r="F30" s="38"/>
      <c r="G30" s="39"/>
      <c r="H30" s="21"/>
      <c r="I30" s="20"/>
      <c r="J30" s="20"/>
      <c r="K30" s="20"/>
    </row>
    <row r="31" spans="1:12" ht="16.5" customHeight="1">
      <c r="A31" s="24" t="s">
        <v>254</v>
      </c>
      <c r="B31" s="24"/>
      <c r="C31" s="20"/>
      <c r="D31" s="20"/>
      <c r="E31" s="38"/>
      <c r="F31" s="38"/>
      <c r="G31" s="38"/>
      <c r="H31" s="21"/>
      <c r="I31" s="21"/>
      <c r="J31" s="20"/>
      <c r="K31" s="20"/>
      <c r="L31" s="20"/>
    </row>
    <row r="32" spans="1:12" ht="15.75" customHeight="1">
      <c r="A32" s="108" t="s">
        <v>222</v>
      </c>
      <c r="B32" s="108" t="s">
        <v>463</v>
      </c>
      <c r="C32" s="29" t="s">
        <v>223</v>
      </c>
      <c r="D32" s="30" t="s">
        <v>224</v>
      </c>
      <c r="E32" s="30" t="s">
        <v>225</v>
      </c>
      <c r="F32" s="30" t="s">
        <v>226</v>
      </c>
      <c r="G32" s="31"/>
      <c r="H32" s="21"/>
      <c r="I32" s="21"/>
      <c r="J32" s="20"/>
      <c r="K32" s="20"/>
      <c r="L32" s="20"/>
    </row>
    <row r="33" spans="1:12" ht="15.75" customHeight="1">
      <c r="A33" s="40" t="s">
        <v>569</v>
      </c>
      <c r="B33" s="32" t="s">
        <v>464</v>
      </c>
      <c r="C33" s="310">
        <f>+F33/E33</f>
        <v>64766.030209209268</v>
      </c>
      <c r="D33" s="309" t="s">
        <v>358</v>
      </c>
      <c r="E33" s="41">
        <v>7289.83</v>
      </c>
      <c r="F33" s="70">
        <v>472133350</v>
      </c>
      <c r="G33" s="307"/>
      <c r="H33" s="21"/>
      <c r="I33" s="21"/>
      <c r="J33" s="20"/>
      <c r="K33" s="20"/>
      <c r="L33" s="20"/>
    </row>
    <row r="34" spans="1:12" ht="15.75" customHeight="1">
      <c r="A34" s="108" t="s">
        <v>456</v>
      </c>
      <c r="B34" s="108"/>
      <c r="C34" s="40"/>
      <c r="D34" s="40"/>
      <c r="E34" s="43"/>
      <c r="F34" s="44">
        <f>SUM(F33:F33)</f>
        <v>472133350</v>
      </c>
      <c r="G34" s="20"/>
      <c r="H34" s="21"/>
      <c r="I34" s="21"/>
      <c r="J34" s="20"/>
      <c r="K34" s="20"/>
      <c r="L34" s="20"/>
    </row>
    <row r="35" spans="1:12" ht="15.75" customHeight="1">
      <c r="A35" s="24"/>
      <c r="B35" s="24"/>
      <c r="C35" s="20"/>
      <c r="D35" s="20"/>
      <c r="E35" s="45"/>
      <c r="F35" s="45"/>
      <c r="G35" s="20"/>
      <c r="H35" s="21"/>
      <c r="I35" s="21"/>
      <c r="J35" s="20"/>
      <c r="K35" s="20"/>
      <c r="L35" s="20"/>
    </row>
    <row r="36" spans="1:12" ht="15.75" customHeight="1">
      <c r="A36" s="24"/>
      <c r="B36" s="20"/>
      <c r="C36" s="20"/>
      <c r="D36" s="20"/>
      <c r="E36" s="20"/>
      <c r="F36" s="20"/>
      <c r="G36" s="21"/>
      <c r="H36" s="21"/>
      <c r="I36" s="20"/>
      <c r="J36" s="20"/>
      <c r="K36" s="20"/>
    </row>
    <row r="37" spans="1:12" ht="15.75" customHeight="1">
      <c r="A37" s="107"/>
      <c r="B37" s="20"/>
      <c r="C37" s="20"/>
      <c r="D37" s="20"/>
      <c r="E37" s="45"/>
      <c r="F37" s="20"/>
      <c r="G37" s="21"/>
      <c r="H37" s="21"/>
      <c r="I37" s="20"/>
      <c r="J37" s="20"/>
      <c r="K37" s="20"/>
    </row>
    <row r="38" spans="1:12" ht="15.75" customHeight="1">
      <c r="A38" s="24" t="s">
        <v>137</v>
      </c>
      <c r="B38" s="20"/>
      <c r="C38" s="20"/>
      <c r="D38" s="20"/>
      <c r="E38" s="20"/>
      <c r="F38" s="20"/>
      <c r="G38" s="21"/>
      <c r="H38" s="21"/>
      <c r="I38" s="20"/>
      <c r="J38" s="20"/>
      <c r="K38" s="20"/>
    </row>
    <row r="39" spans="1:12" ht="15.75" customHeight="1" thickBot="1">
      <c r="A39" s="24"/>
      <c r="B39" s="20"/>
      <c r="C39" s="20"/>
      <c r="D39" s="20"/>
      <c r="E39" s="20"/>
      <c r="F39" s="20"/>
      <c r="G39" s="21"/>
      <c r="H39" s="21"/>
      <c r="I39" s="20"/>
      <c r="J39" s="20"/>
      <c r="K39" s="20"/>
    </row>
    <row r="40" spans="1:12" ht="15.75" customHeight="1">
      <c r="A40" s="535" t="s">
        <v>227</v>
      </c>
      <c r="B40" s="537" t="s">
        <v>228</v>
      </c>
      <c r="C40" s="537" t="s">
        <v>229</v>
      </c>
      <c r="D40" s="537" t="s">
        <v>230</v>
      </c>
      <c r="E40" s="542" t="s">
        <v>231</v>
      </c>
      <c r="F40" s="20"/>
      <c r="G40" s="21"/>
      <c r="H40" s="21"/>
      <c r="I40" s="20"/>
      <c r="J40" s="20"/>
      <c r="K40" s="20"/>
    </row>
    <row r="41" spans="1:12" ht="15.75" customHeight="1">
      <c r="A41" s="536"/>
      <c r="B41" s="538"/>
      <c r="C41" s="538"/>
      <c r="D41" s="538"/>
      <c r="E41" s="543"/>
      <c r="F41" s="20"/>
      <c r="G41" s="21"/>
      <c r="H41" s="21"/>
      <c r="I41" s="20"/>
      <c r="J41" s="20"/>
      <c r="K41" s="20"/>
    </row>
    <row r="42" spans="1:12" ht="15.75" customHeight="1">
      <c r="A42" s="123" t="s">
        <v>451</v>
      </c>
      <c r="B42" s="175">
        <v>7289.83</v>
      </c>
      <c r="C42" s="125">
        <v>0</v>
      </c>
      <c r="D42" s="33"/>
      <c r="E42" s="34"/>
      <c r="F42" s="20"/>
      <c r="G42" s="21"/>
      <c r="H42" s="21"/>
      <c r="I42" s="20"/>
      <c r="J42" s="20"/>
      <c r="K42" s="20"/>
    </row>
    <row r="43" spans="1:12" ht="15.75" customHeight="1">
      <c r="A43" s="123" t="s">
        <v>453</v>
      </c>
      <c r="B43" s="124">
        <v>7289.83</v>
      </c>
      <c r="C43" s="125">
        <v>-6681112</v>
      </c>
      <c r="D43" s="33"/>
      <c r="E43" s="34"/>
      <c r="F43" s="45"/>
      <c r="G43" s="21"/>
      <c r="H43" s="21"/>
      <c r="I43" s="20"/>
      <c r="J43" s="20"/>
      <c r="K43" s="20"/>
    </row>
    <row r="44" spans="1:12" ht="15.75" customHeight="1">
      <c r="A44" s="123" t="s">
        <v>454</v>
      </c>
      <c r="B44" s="124">
        <v>7283.62</v>
      </c>
      <c r="C44" s="125">
        <v>0</v>
      </c>
      <c r="D44" s="33"/>
      <c r="E44" s="34"/>
      <c r="F44" s="45"/>
      <c r="G44" s="21"/>
      <c r="H44" s="21"/>
      <c r="I44" s="20"/>
      <c r="J44" s="20"/>
      <c r="K44" s="20"/>
    </row>
    <row r="45" spans="1:12" ht="15.75" customHeight="1">
      <c r="A45" s="126" t="s">
        <v>452</v>
      </c>
      <c r="B45" s="127">
        <v>7283.62</v>
      </c>
      <c r="C45" s="125">
        <v>0</v>
      </c>
      <c r="D45" s="128"/>
      <c r="E45" s="80"/>
      <c r="F45" s="45"/>
      <c r="G45" s="21"/>
      <c r="H45" s="21"/>
      <c r="I45" s="20"/>
      <c r="J45" s="20"/>
      <c r="K45" s="20"/>
    </row>
    <row r="46" spans="1:12" ht="15.75" customHeight="1">
      <c r="A46" s="46" t="s">
        <v>232</v>
      </c>
      <c r="B46" s="47"/>
      <c r="C46" s="48">
        <f>+C42+C43-C44-C45</f>
        <v>-6681112</v>
      </c>
      <c r="D46" s="47"/>
      <c r="E46" s="48"/>
      <c r="F46" s="45"/>
      <c r="G46" s="21"/>
      <c r="H46" s="21"/>
      <c r="I46" s="20"/>
      <c r="J46" s="20"/>
      <c r="K46" s="20"/>
    </row>
    <row r="47" spans="1:12" ht="15.75" customHeight="1">
      <c r="A47" s="49"/>
      <c r="B47" s="28"/>
      <c r="C47" s="50"/>
      <c r="D47" s="28"/>
      <c r="E47" s="50"/>
      <c r="F47" s="45"/>
      <c r="G47" s="21"/>
      <c r="H47" s="21"/>
      <c r="I47" s="20"/>
      <c r="J47" s="20"/>
      <c r="K47" s="20"/>
    </row>
    <row r="48" spans="1:12" ht="15.75" customHeight="1">
      <c r="A48" s="49"/>
      <c r="B48" s="28"/>
      <c r="C48" s="50"/>
      <c r="D48" s="28"/>
      <c r="E48" s="50"/>
      <c r="F48" s="20"/>
      <c r="G48" s="21"/>
      <c r="H48" s="21"/>
      <c r="I48" s="20"/>
      <c r="J48" s="20"/>
      <c r="K48" s="20"/>
    </row>
    <row r="49" spans="1:11" ht="15.75" customHeight="1">
      <c r="A49" s="24" t="s">
        <v>138</v>
      </c>
      <c r="B49" s="20"/>
      <c r="C49" s="20"/>
      <c r="D49" s="20"/>
      <c r="E49" s="20"/>
      <c r="F49" s="20"/>
      <c r="G49" s="21"/>
      <c r="H49" s="21"/>
      <c r="I49" s="20"/>
      <c r="J49" s="20"/>
      <c r="K49" s="20"/>
    </row>
    <row r="50" spans="1:11" ht="15.75" customHeight="1">
      <c r="A50" s="24"/>
      <c r="B50" s="20"/>
      <c r="C50" s="20"/>
      <c r="D50" s="20"/>
      <c r="E50" s="20"/>
      <c r="F50" s="20"/>
      <c r="G50" s="21"/>
      <c r="H50" s="21"/>
      <c r="I50" s="20"/>
      <c r="J50" s="20"/>
      <c r="K50" s="20"/>
    </row>
    <row r="51" spans="1:11" ht="15.75" customHeight="1">
      <c r="A51" s="547" t="s">
        <v>8</v>
      </c>
      <c r="B51" s="526" t="s">
        <v>139</v>
      </c>
      <c r="C51" s="29" t="s">
        <v>140</v>
      </c>
      <c r="D51" s="30" t="s">
        <v>141</v>
      </c>
      <c r="E51" s="51"/>
      <c r="F51" s="51"/>
      <c r="G51" s="21"/>
      <c r="H51" s="21"/>
      <c r="I51" s="20"/>
      <c r="J51" s="20"/>
      <c r="K51" s="20"/>
    </row>
    <row r="52" spans="1:11" ht="15.75" customHeight="1">
      <c r="A52" s="547"/>
      <c r="B52" s="526"/>
      <c r="C52" s="52">
        <v>45291</v>
      </c>
      <c r="D52" s="52">
        <v>44926</v>
      </c>
      <c r="E52" s="53"/>
      <c r="F52" s="53"/>
      <c r="G52" s="21"/>
      <c r="H52" s="21"/>
      <c r="I52" s="20"/>
      <c r="J52" s="20"/>
      <c r="K52" s="20"/>
    </row>
    <row r="53" spans="1:11" ht="15.75" customHeight="1">
      <c r="A53" s="112" t="s">
        <v>142</v>
      </c>
      <c r="B53" s="54"/>
      <c r="C53" s="55">
        <f>SUM(C54:C63)</f>
        <v>3458826472</v>
      </c>
      <c r="D53" s="55">
        <f>SUM(D54:D60)</f>
        <v>776653810</v>
      </c>
      <c r="E53" s="183"/>
      <c r="F53" s="183"/>
      <c r="G53" s="21"/>
      <c r="H53" s="21"/>
      <c r="I53" s="20"/>
      <c r="J53" s="20"/>
      <c r="K53" s="20"/>
    </row>
    <row r="54" spans="1:11" ht="15.75" customHeight="1">
      <c r="A54" s="113" t="s">
        <v>9</v>
      </c>
      <c r="B54" s="56" t="s">
        <v>143</v>
      </c>
      <c r="C54" s="178">
        <v>200000</v>
      </c>
      <c r="D54" s="57">
        <v>200000</v>
      </c>
      <c r="E54" s="184"/>
      <c r="F54" s="53"/>
      <c r="G54" s="21"/>
      <c r="H54" s="21"/>
      <c r="I54" s="20"/>
      <c r="J54" s="20"/>
      <c r="K54" s="20"/>
    </row>
    <row r="55" spans="1:11" ht="15.75" customHeight="1">
      <c r="A55" s="113" t="s">
        <v>396</v>
      </c>
      <c r="B55" s="56" t="s">
        <v>143</v>
      </c>
      <c r="C55" s="176">
        <v>1390624</v>
      </c>
      <c r="D55" s="57">
        <v>746690103</v>
      </c>
      <c r="E55" s="184"/>
      <c r="F55" s="53"/>
      <c r="G55" s="21"/>
      <c r="H55" s="21"/>
      <c r="I55" s="20"/>
      <c r="J55" s="20"/>
      <c r="K55" s="20"/>
    </row>
    <row r="56" spans="1:11" ht="15.75" customHeight="1">
      <c r="A56" s="113" t="s">
        <v>487</v>
      </c>
      <c r="B56" s="56" t="s">
        <v>143</v>
      </c>
      <c r="C56" s="176">
        <v>236323720</v>
      </c>
      <c r="D56" s="57">
        <v>29763707</v>
      </c>
      <c r="E56" s="184"/>
      <c r="F56" s="58"/>
      <c r="G56" s="21"/>
      <c r="H56" s="21"/>
      <c r="I56" s="20"/>
      <c r="J56" s="20"/>
      <c r="K56" s="20"/>
    </row>
    <row r="57" spans="1:11" ht="15.75" customHeight="1">
      <c r="A57" s="113" t="s">
        <v>488</v>
      </c>
      <c r="B57" s="56" t="s">
        <v>358</v>
      </c>
      <c r="C57" s="176">
        <v>232966502</v>
      </c>
      <c r="D57" s="113"/>
      <c r="E57" s="184"/>
      <c r="F57" s="58"/>
      <c r="G57" s="21"/>
      <c r="H57" s="21"/>
      <c r="I57" s="20"/>
      <c r="J57" s="20"/>
      <c r="K57" s="20"/>
    </row>
    <row r="58" spans="1:11" ht="15.75" customHeight="1">
      <c r="A58" s="113" t="s">
        <v>489</v>
      </c>
      <c r="B58" s="56" t="s">
        <v>143</v>
      </c>
      <c r="C58" s="176">
        <v>2565601693</v>
      </c>
      <c r="D58" s="113"/>
      <c r="E58" s="184"/>
      <c r="F58" s="58"/>
      <c r="G58" s="21"/>
      <c r="H58" s="21"/>
      <c r="I58" s="20"/>
      <c r="J58" s="20"/>
      <c r="K58" s="20"/>
    </row>
    <row r="59" spans="1:11" ht="15.75" customHeight="1">
      <c r="A59" s="113" t="s">
        <v>490</v>
      </c>
      <c r="B59" s="56" t="s">
        <v>358</v>
      </c>
      <c r="C59" s="176">
        <v>380284383</v>
      </c>
      <c r="D59" s="113"/>
      <c r="E59" s="184"/>
      <c r="F59" s="58"/>
      <c r="G59" s="21"/>
      <c r="H59" s="21"/>
      <c r="I59" s="20"/>
      <c r="J59" s="20"/>
      <c r="K59" s="20"/>
    </row>
    <row r="60" spans="1:11" ht="15.75" customHeight="1">
      <c r="A60" s="113" t="s">
        <v>491</v>
      </c>
      <c r="B60" s="56" t="s">
        <v>143</v>
      </c>
      <c r="C60" s="176">
        <v>6204788</v>
      </c>
      <c r="D60" s="113"/>
      <c r="E60" s="184"/>
      <c r="F60" s="58"/>
      <c r="G60" s="21"/>
      <c r="H60" s="21"/>
      <c r="I60" s="20"/>
      <c r="J60" s="20"/>
      <c r="K60" s="20"/>
    </row>
    <row r="61" spans="1:11" ht="15.75" customHeight="1">
      <c r="A61" s="113" t="s">
        <v>492</v>
      </c>
      <c r="B61" s="56" t="s">
        <v>143</v>
      </c>
      <c r="C61" s="176">
        <v>29908642</v>
      </c>
      <c r="D61" s="113"/>
      <c r="E61" s="184"/>
      <c r="F61" s="58"/>
      <c r="G61" s="21"/>
      <c r="H61" s="21"/>
      <c r="I61" s="20"/>
      <c r="J61" s="20"/>
      <c r="K61" s="20"/>
    </row>
    <row r="62" spans="1:11" ht="15.75" customHeight="1">
      <c r="A62" s="113" t="s">
        <v>493</v>
      </c>
      <c r="B62" s="56" t="s">
        <v>358</v>
      </c>
      <c r="C62" s="176">
        <v>5861572</v>
      </c>
      <c r="D62" s="113"/>
      <c r="E62" s="184"/>
      <c r="F62" s="58"/>
      <c r="G62" s="21"/>
      <c r="H62" s="21"/>
      <c r="I62" s="20"/>
      <c r="J62" s="20"/>
      <c r="K62" s="20"/>
    </row>
    <row r="63" spans="1:11" ht="15.75" customHeight="1">
      <c r="A63" s="113" t="s">
        <v>494</v>
      </c>
      <c r="B63" s="56" t="s">
        <v>358</v>
      </c>
      <c r="C63" s="176">
        <v>84548</v>
      </c>
      <c r="D63" s="113"/>
      <c r="E63" s="184"/>
      <c r="F63" s="58"/>
      <c r="G63" s="21"/>
      <c r="H63" s="21"/>
      <c r="I63" s="20"/>
      <c r="J63" s="20"/>
      <c r="K63" s="20"/>
    </row>
    <row r="64" spans="1:11" ht="15.75" customHeight="1">
      <c r="A64" s="362"/>
      <c r="B64" s="362"/>
      <c r="C64" s="363"/>
      <c r="D64" s="362"/>
      <c r="E64" s="184"/>
      <c r="F64" s="58"/>
      <c r="G64" s="21"/>
      <c r="H64" s="21"/>
      <c r="I64" s="20"/>
      <c r="J64" s="20"/>
      <c r="K64" s="20"/>
    </row>
    <row r="65" spans="1:12" ht="15.75" customHeight="1">
      <c r="A65" s="24"/>
      <c r="B65" s="60"/>
      <c r="C65" s="61"/>
      <c r="D65" s="58"/>
      <c r="E65" s="58"/>
      <c r="F65" s="58"/>
      <c r="G65" s="21"/>
      <c r="H65" s="21"/>
      <c r="I65" s="20"/>
      <c r="J65" s="20"/>
      <c r="K65" s="20"/>
    </row>
    <row r="66" spans="1:12" ht="15.75" customHeight="1">
      <c r="A66" s="107"/>
      <c r="B66" s="20"/>
      <c r="C66" s="20"/>
      <c r="D66" s="20"/>
      <c r="E66" s="20"/>
      <c r="F66" s="20"/>
      <c r="G66" s="21"/>
      <c r="H66" s="21"/>
      <c r="I66" s="20"/>
      <c r="J66" s="20"/>
      <c r="K66" s="20"/>
    </row>
    <row r="67" spans="1:12" ht="15.75" customHeight="1">
      <c r="A67" s="24" t="s">
        <v>144</v>
      </c>
      <c r="B67" s="20"/>
      <c r="C67" s="20"/>
      <c r="D67" s="20"/>
      <c r="E67" s="20"/>
      <c r="F67" s="20"/>
      <c r="G67" s="21"/>
      <c r="H67" s="21"/>
      <c r="I67" s="20"/>
      <c r="J67" s="20"/>
      <c r="K67" s="20"/>
    </row>
    <row r="68" spans="1:12" ht="15.75" customHeight="1">
      <c r="A68" s="24"/>
      <c r="B68" s="20"/>
      <c r="C68" s="62"/>
      <c r="D68" s="62"/>
      <c r="E68" s="62"/>
      <c r="F68" s="63"/>
      <c r="G68" s="45"/>
      <c r="H68" s="21"/>
      <c r="I68" s="21"/>
      <c r="J68" s="20"/>
      <c r="K68" s="20"/>
      <c r="L68" s="20"/>
    </row>
    <row r="69" spans="1:12" ht="36.75" customHeight="1">
      <c r="A69" s="116" t="s">
        <v>233</v>
      </c>
      <c r="B69" s="29" t="s">
        <v>234</v>
      </c>
      <c r="C69" s="29" t="s">
        <v>235</v>
      </c>
      <c r="D69" s="29" t="s">
        <v>422</v>
      </c>
      <c r="E69" s="29" t="s">
        <v>236</v>
      </c>
      <c r="F69" s="29" t="s">
        <v>237</v>
      </c>
      <c r="G69" s="67"/>
      <c r="H69" s="68"/>
      <c r="I69" s="68"/>
      <c r="J69" s="20"/>
      <c r="K69" s="20"/>
      <c r="L69" s="20"/>
    </row>
    <row r="70" spans="1:12" ht="15.75" customHeight="1">
      <c r="A70" s="108" t="s">
        <v>105</v>
      </c>
      <c r="B70" s="40"/>
      <c r="C70" s="40"/>
      <c r="D70" s="40"/>
      <c r="E70" s="40"/>
      <c r="F70" s="40"/>
      <c r="G70" s="67"/>
      <c r="H70" s="68"/>
      <c r="I70" s="68"/>
      <c r="J70" s="20"/>
      <c r="K70" s="20"/>
      <c r="L70" s="20"/>
    </row>
    <row r="71" spans="1:12" ht="15.75" customHeight="1">
      <c r="A71" s="40" t="s">
        <v>536</v>
      </c>
      <c r="B71" s="32" t="s">
        <v>238</v>
      </c>
      <c r="C71" s="97">
        <f>+F71/E71</f>
        <v>459</v>
      </c>
      <c r="D71" s="313" t="s">
        <v>423</v>
      </c>
      <c r="E71" s="70">
        <v>1000000</v>
      </c>
      <c r="F71" s="70">
        <v>459000000</v>
      </c>
      <c r="G71" s="185"/>
      <c r="H71" s="68"/>
      <c r="I71" s="68"/>
      <c r="J71" s="20"/>
      <c r="K71" s="20"/>
      <c r="L71" s="20"/>
    </row>
    <row r="72" spans="1:12" ht="15.75" customHeight="1">
      <c r="A72" s="40" t="s">
        <v>569</v>
      </c>
      <c r="B72" s="32" t="s">
        <v>238</v>
      </c>
      <c r="C72" s="97">
        <f t="shared" ref="C72:C75" si="1">+F72/E72</f>
        <v>492.97260299999999</v>
      </c>
      <c r="D72" s="43" t="s">
        <v>423</v>
      </c>
      <c r="E72" s="70">
        <v>1000000</v>
      </c>
      <c r="F72" s="70">
        <v>492972603</v>
      </c>
      <c r="G72" s="185"/>
      <c r="H72" s="68"/>
      <c r="I72" s="68"/>
      <c r="J72" s="20"/>
      <c r="K72" s="20"/>
      <c r="L72" s="20"/>
    </row>
    <row r="73" spans="1:12" ht="15.75" customHeight="1">
      <c r="A73" s="40" t="s">
        <v>569</v>
      </c>
      <c r="B73" s="32" t="s">
        <v>238</v>
      </c>
      <c r="C73" s="97">
        <f t="shared" si="1"/>
        <v>472133.35</v>
      </c>
      <c r="D73" s="312" t="s">
        <v>358</v>
      </c>
      <c r="E73" s="311">
        <v>1000</v>
      </c>
      <c r="F73" s="70">
        <v>472133350</v>
      </c>
      <c r="G73" s="185"/>
      <c r="H73" s="68"/>
      <c r="I73" s="68"/>
      <c r="J73" s="20"/>
      <c r="K73" s="20"/>
      <c r="L73" s="20"/>
    </row>
    <row r="74" spans="1:12" ht="15.75" customHeight="1">
      <c r="A74" s="40" t="s">
        <v>537</v>
      </c>
      <c r="B74" s="309" t="s">
        <v>359</v>
      </c>
      <c r="C74" s="97">
        <f t="shared" si="1"/>
        <v>1369.5</v>
      </c>
      <c r="D74" s="312" t="s">
        <v>538</v>
      </c>
      <c r="E74" s="70">
        <v>1000000</v>
      </c>
      <c r="F74" s="70">
        <v>1369500000</v>
      </c>
      <c r="G74" s="181"/>
      <c r="H74" s="181"/>
      <c r="I74" s="68"/>
      <c r="J74" s="20"/>
      <c r="K74" s="20"/>
      <c r="L74" s="20"/>
    </row>
    <row r="75" spans="1:12" ht="15.75" customHeight="1">
      <c r="A75" s="40" t="s">
        <v>408</v>
      </c>
      <c r="B75" s="309" t="s">
        <v>359</v>
      </c>
      <c r="C75" s="97">
        <f t="shared" si="1"/>
        <v>2606</v>
      </c>
      <c r="D75" s="43" t="s">
        <v>423</v>
      </c>
      <c r="E75" s="70">
        <v>1000000</v>
      </c>
      <c r="F75" s="70">
        <v>2606000000</v>
      </c>
      <c r="G75" s="185"/>
      <c r="H75" s="68"/>
      <c r="I75" s="68"/>
      <c r="J75" s="20"/>
      <c r="K75" s="20"/>
      <c r="L75" s="20"/>
    </row>
    <row r="76" spans="1:12" ht="15.75" customHeight="1">
      <c r="A76" s="108" t="s">
        <v>562</v>
      </c>
      <c r="B76" s="40"/>
      <c r="C76" s="40"/>
      <c r="D76" s="40"/>
      <c r="E76" s="43"/>
      <c r="F76" s="71">
        <f>SUM(F71:F75)</f>
        <v>5399605953</v>
      </c>
      <c r="G76" s="67">
        <f>F76-BALANCE!C18</f>
        <v>0</v>
      </c>
      <c r="H76" s="67"/>
      <c r="I76" s="68"/>
      <c r="J76" s="20"/>
      <c r="K76" s="20"/>
      <c r="L76" s="20"/>
    </row>
    <row r="77" spans="1:12" ht="15.75" customHeight="1">
      <c r="A77" s="108" t="s">
        <v>457</v>
      </c>
      <c r="B77" s="40"/>
      <c r="C77" s="40"/>
      <c r="D77" s="40"/>
      <c r="E77" s="43"/>
      <c r="F77" s="71">
        <v>20520116594</v>
      </c>
      <c r="G77" s="67">
        <f>F77-BALANCE!D18</f>
        <v>0</v>
      </c>
      <c r="H77" s="67"/>
      <c r="I77" s="67"/>
      <c r="J77" s="20"/>
      <c r="K77" s="20"/>
      <c r="L77" s="20"/>
    </row>
    <row r="78" spans="1:12" ht="15.75" customHeight="1">
      <c r="A78" s="24"/>
      <c r="B78" s="20"/>
      <c r="C78" s="20"/>
      <c r="D78" s="20"/>
      <c r="E78" s="62"/>
      <c r="F78" s="50"/>
      <c r="G78" s="67"/>
      <c r="H78" s="68"/>
      <c r="I78" s="68"/>
      <c r="J78" s="20"/>
      <c r="K78" s="20"/>
      <c r="L78" s="20"/>
    </row>
    <row r="79" spans="1:12" ht="15.75" customHeight="1">
      <c r="A79" s="116" t="s">
        <v>233</v>
      </c>
      <c r="B79" s="29" t="s">
        <v>234</v>
      </c>
      <c r="C79" s="29" t="s">
        <v>235</v>
      </c>
      <c r="D79" s="29" t="s">
        <v>422</v>
      </c>
      <c r="E79" s="29" t="s">
        <v>236</v>
      </c>
      <c r="F79" s="29" t="s">
        <v>237</v>
      </c>
      <c r="G79" s="67"/>
      <c r="H79" s="68"/>
      <c r="I79" s="68"/>
      <c r="J79" s="20"/>
      <c r="K79" s="20"/>
      <c r="L79" s="20"/>
    </row>
    <row r="80" spans="1:12" ht="15.75" customHeight="1">
      <c r="A80" s="108" t="s">
        <v>563</v>
      </c>
      <c r="B80" s="40"/>
      <c r="C80" s="40"/>
      <c r="D80" s="40"/>
      <c r="E80" s="40"/>
      <c r="F80" s="40"/>
      <c r="G80" s="67"/>
      <c r="H80" s="68"/>
      <c r="I80" s="68"/>
      <c r="J80" s="20"/>
      <c r="K80" s="20"/>
      <c r="L80" s="20"/>
    </row>
    <row r="81" spans="1:12" ht="15.75" customHeight="1">
      <c r="A81" s="40" t="s">
        <v>496</v>
      </c>
      <c r="B81" s="32" t="s">
        <v>238</v>
      </c>
      <c r="C81" s="97">
        <f>+F81/E81</f>
        <v>726.35900000000004</v>
      </c>
      <c r="D81" s="313" t="s">
        <v>423</v>
      </c>
      <c r="E81" s="70">
        <v>1000000</v>
      </c>
      <c r="F81" s="70">
        <v>726359000</v>
      </c>
      <c r="G81" s="67"/>
      <c r="H81" s="68"/>
      <c r="I81" s="68"/>
      <c r="J81" s="20"/>
      <c r="K81" s="20"/>
      <c r="L81" s="20"/>
    </row>
    <row r="82" spans="1:12" ht="15.75" customHeight="1">
      <c r="A82" s="40" t="s">
        <v>561</v>
      </c>
      <c r="B82" s="32" t="s">
        <v>238</v>
      </c>
      <c r="C82" s="97">
        <f t="shared" ref="C82" si="2">+F82/E82</f>
        <v>1</v>
      </c>
      <c r="D82" s="43" t="s">
        <v>423</v>
      </c>
      <c r="E82" s="70">
        <v>1000000</v>
      </c>
      <c r="F82" s="70">
        <v>1000000</v>
      </c>
      <c r="G82" s="67"/>
      <c r="H82" s="68"/>
      <c r="I82" s="68"/>
      <c r="J82" s="20"/>
      <c r="K82" s="20"/>
      <c r="L82" s="20"/>
    </row>
    <row r="83" spans="1:12" ht="15.75" customHeight="1">
      <c r="A83" s="108" t="s">
        <v>564</v>
      </c>
      <c r="B83" s="40"/>
      <c r="C83" s="40"/>
      <c r="D83" s="40"/>
      <c r="E83" s="43"/>
      <c r="F83" s="71">
        <f>SUM(F81:F82)</f>
        <v>727359000</v>
      </c>
      <c r="G83" s="67">
        <f>F83-BALANCE!C48</f>
        <v>0</v>
      </c>
      <c r="H83" s="68"/>
      <c r="I83" s="68"/>
      <c r="J83" s="20"/>
      <c r="K83" s="20"/>
      <c r="L83" s="20"/>
    </row>
    <row r="84" spans="1:12" ht="15.75" customHeight="1">
      <c r="A84" s="108" t="s">
        <v>457</v>
      </c>
      <c r="B84" s="40"/>
      <c r="C84" s="40"/>
      <c r="D84" s="40"/>
      <c r="E84" s="43"/>
      <c r="F84" s="71">
        <v>0</v>
      </c>
      <c r="G84" s="67"/>
      <c r="H84" s="68"/>
      <c r="I84" s="68"/>
      <c r="J84" s="20"/>
      <c r="K84" s="20"/>
      <c r="L84" s="20"/>
    </row>
    <row r="85" spans="1:12" ht="15.75" customHeight="1">
      <c r="A85" s="24"/>
      <c r="B85" s="20"/>
      <c r="C85" s="20"/>
      <c r="D85" s="62"/>
      <c r="E85" s="50"/>
      <c r="F85" s="67"/>
      <c r="G85" s="68"/>
      <c r="H85" s="68"/>
      <c r="I85" s="20"/>
      <c r="J85" s="20"/>
      <c r="K85" s="20"/>
    </row>
    <row r="86" spans="1:12" ht="15.75" customHeight="1">
      <c r="A86" s="400"/>
      <c r="B86" s="133"/>
      <c r="C86" s="133"/>
      <c r="D86" s="20"/>
      <c r="E86" s="50"/>
      <c r="F86" s="67"/>
      <c r="G86" s="68"/>
      <c r="H86" s="68"/>
      <c r="I86" s="20"/>
      <c r="J86" s="20"/>
      <c r="K86" s="20"/>
    </row>
    <row r="87" spans="1:12" ht="32.25" customHeight="1">
      <c r="A87" s="399" t="s">
        <v>442</v>
      </c>
      <c r="B87" s="65" t="s">
        <v>279</v>
      </c>
      <c r="C87" s="65" t="s">
        <v>381</v>
      </c>
      <c r="D87" s="65" t="s">
        <v>280</v>
      </c>
      <c r="E87" s="50"/>
      <c r="F87" s="67"/>
      <c r="G87" s="68"/>
      <c r="H87" s="68"/>
      <c r="I87" s="20"/>
      <c r="J87" s="20"/>
      <c r="K87" s="20"/>
    </row>
    <row r="88" spans="1:12" ht="15.75" customHeight="1">
      <c r="A88" s="129" t="s">
        <v>458</v>
      </c>
      <c r="B88" s="72">
        <v>200000000</v>
      </c>
      <c r="C88" s="72">
        <v>802000000</v>
      </c>
      <c r="D88" s="72">
        <f>+C88+B88</f>
        <v>1002000000</v>
      </c>
      <c r="E88" s="66"/>
      <c r="F88" s="67"/>
      <c r="G88" s="68"/>
      <c r="H88" s="68"/>
      <c r="I88" s="20"/>
      <c r="J88" s="20"/>
      <c r="K88" s="20"/>
    </row>
    <row r="89" spans="1:12" ht="15.75" customHeight="1">
      <c r="A89" s="129" t="s">
        <v>459</v>
      </c>
      <c r="B89" s="72"/>
      <c r="C89" s="72"/>
      <c r="D89" s="72">
        <v>0</v>
      </c>
      <c r="E89" s="45"/>
      <c r="F89" s="20"/>
      <c r="G89" s="21"/>
      <c r="H89" s="21"/>
      <c r="I89" s="20"/>
      <c r="J89" s="20"/>
      <c r="K89" s="20"/>
    </row>
    <row r="90" spans="1:12" ht="15.75" customHeight="1">
      <c r="A90" s="167"/>
      <c r="B90" s="168"/>
      <c r="C90" s="168"/>
      <c r="D90" s="168"/>
      <c r="E90" s="45"/>
      <c r="F90" s="45"/>
      <c r="G90" s="21"/>
      <c r="H90" s="21"/>
      <c r="I90" s="20"/>
      <c r="J90" s="20"/>
      <c r="K90" s="20"/>
    </row>
    <row r="91" spans="1:12" ht="15.75" customHeight="1">
      <c r="A91" s="24" t="s">
        <v>360</v>
      </c>
      <c r="B91" s="20"/>
      <c r="C91" s="20"/>
      <c r="D91" s="20"/>
      <c r="E91" s="20"/>
      <c r="F91" s="20"/>
      <c r="G91" s="21"/>
      <c r="H91" s="21"/>
      <c r="I91" s="20"/>
      <c r="J91" s="20"/>
      <c r="K91" s="20"/>
    </row>
    <row r="92" spans="1:12" ht="13.5" customHeight="1">
      <c r="A92" s="24"/>
      <c r="B92" s="20"/>
      <c r="C92" s="20"/>
      <c r="D92" s="20"/>
      <c r="E92" s="20"/>
      <c r="F92" s="20"/>
      <c r="G92" s="21"/>
      <c r="H92" s="21"/>
      <c r="I92" s="20"/>
      <c r="J92" s="20"/>
      <c r="K92" s="20"/>
    </row>
    <row r="93" spans="1:12" ht="15.75" customHeight="1">
      <c r="A93" s="527" t="s">
        <v>132</v>
      </c>
      <c r="B93" s="76" t="s">
        <v>140</v>
      </c>
      <c r="C93" s="76" t="s">
        <v>141</v>
      </c>
      <c r="D93" s="187"/>
      <c r="E93" s="187"/>
      <c r="F93" s="20"/>
      <c r="G93" s="21"/>
      <c r="H93" s="21"/>
      <c r="I93" s="20"/>
      <c r="J93" s="20"/>
      <c r="K93" s="20"/>
    </row>
    <row r="94" spans="1:12" ht="15.75" customHeight="1">
      <c r="A94" s="527"/>
      <c r="B94" s="169">
        <v>45291</v>
      </c>
      <c r="C94" s="169">
        <v>44926</v>
      </c>
      <c r="D94" s="20"/>
      <c r="E94" s="20"/>
      <c r="F94" s="20"/>
      <c r="G94" s="21"/>
      <c r="H94" s="21"/>
      <c r="I94" s="20"/>
      <c r="J94" s="20"/>
      <c r="K94" s="20"/>
    </row>
    <row r="95" spans="1:12" ht="15.75" customHeight="1">
      <c r="A95" s="316" t="s">
        <v>478</v>
      </c>
      <c r="B95" s="73">
        <v>410317919</v>
      </c>
      <c r="C95" s="170">
        <v>560000</v>
      </c>
      <c r="D95" s="45"/>
      <c r="E95" s="20"/>
      <c r="F95" s="20"/>
      <c r="G95" s="21"/>
      <c r="H95" s="21"/>
      <c r="I95" s="20"/>
      <c r="J95" s="20"/>
      <c r="K95" s="20"/>
    </row>
    <row r="96" spans="1:12" ht="15.75" customHeight="1">
      <c r="A96" s="316" t="s">
        <v>479</v>
      </c>
      <c r="B96" s="73">
        <v>822450349</v>
      </c>
      <c r="C96" s="170"/>
      <c r="D96" s="45"/>
      <c r="E96" s="20"/>
      <c r="F96" s="20"/>
      <c r="G96" s="21"/>
      <c r="H96" s="21"/>
      <c r="I96" s="20"/>
      <c r="J96" s="20"/>
      <c r="K96" s="20"/>
    </row>
    <row r="97" spans="1:11" ht="15.75" customHeight="1">
      <c r="A97" s="316" t="s">
        <v>21</v>
      </c>
      <c r="B97" s="73">
        <v>4659269714</v>
      </c>
      <c r="C97" s="170"/>
      <c r="D97" s="45"/>
      <c r="E97" s="20"/>
      <c r="F97" s="20"/>
      <c r="G97" s="21"/>
      <c r="H97" s="21"/>
      <c r="I97" s="20"/>
      <c r="J97" s="20"/>
      <c r="K97" s="20"/>
    </row>
    <row r="98" spans="1:11" ht="15.75" customHeight="1">
      <c r="A98" s="117" t="s">
        <v>406</v>
      </c>
      <c r="B98" s="75">
        <f>SUM(B95:B97)</f>
        <v>5892037982</v>
      </c>
      <c r="C98" s="171">
        <f>SUM(C95:C96)</f>
        <v>560000</v>
      </c>
      <c r="D98" s="45"/>
      <c r="E98" s="45"/>
      <c r="F98" s="89"/>
      <c r="G98" s="21"/>
      <c r="H98" s="21"/>
      <c r="I98" s="20"/>
      <c r="J98" s="20"/>
      <c r="K98" s="20"/>
    </row>
    <row r="99" spans="1:11" ht="15.75" customHeight="1">
      <c r="A99" s="24"/>
      <c r="B99" s="20"/>
      <c r="C99" s="20"/>
      <c r="D99" s="20"/>
      <c r="E99" s="20"/>
      <c r="F99" s="20"/>
      <c r="G99" s="21"/>
      <c r="H99" s="21"/>
      <c r="I99" s="20"/>
      <c r="J99" s="20"/>
      <c r="K99" s="20"/>
    </row>
    <row r="100" spans="1:11" ht="15.75" customHeight="1">
      <c r="A100" s="24" t="s">
        <v>445</v>
      </c>
      <c r="B100" s="20"/>
      <c r="C100" s="20"/>
      <c r="D100" s="20"/>
      <c r="E100" s="20"/>
      <c r="F100" s="20"/>
      <c r="G100" s="21"/>
      <c r="H100" s="21"/>
      <c r="I100" s="20"/>
      <c r="J100" s="20"/>
      <c r="K100" s="20"/>
    </row>
    <row r="101" spans="1:11" ht="15.75" customHeight="1">
      <c r="A101" s="527" t="s">
        <v>540</v>
      </c>
      <c r="B101" s="76" t="s">
        <v>140</v>
      </c>
      <c r="C101" s="76" t="s">
        <v>141</v>
      </c>
      <c r="D101" s="187"/>
      <c r="E101" s="187"/>
      <c r="F101" s="20"/>
      <c r="G101" s="21"/>
      <c r="H101" s="21"/>
      <c r="I101" s="20"/>
      <c r="J101" s="20"/>
      <c r="K101" s="20"/>
    </row>
    <row r="102" spans="1:11" ht="15.75" customHeight="1">
      <c r="A102" s="527"/>
      <c r="B102" s="169">
        <v>45291</v>
      </c>
      <c r="C102" s="169">
        <v>44926</v>
      </c>
      <c r="D102" s="20"/>
      <c r="E102" s="20"/>
      <c r="F102" s="20"/>
      <c r="G102" s="21"/>
      <c r="H102" s="21"/>
      <c r="I102" s="20"/>
      <c r="J102" s="20"/>
      <c r="K102" s="20"/>
    </row>
    <row r="103" spans="1:11" customFormat="1" ht="15.75" customHeight="1">
      <c r="A103" s="356" t="s">
        <v>480</v>
      </c>
      <c r="B103" s="314">
        <v>189800891</v>
      </c>
      <c r="C103" s="314">
        <v>290428400</v>
      </c>
      <c r="D103" s="194"/>
      <c r="E103" s="194"/>
      <c r="F103" s="194"/>
      <c r="G103" s="193"/>
      <c r="H103" s="193"/>
      <c r="I103" s="194"/>
      <c r="J103" s="194"/>
      <c r="K103" s="194"/>
    </row>
    <row r="104" spans="1:11" customFormat="1" ht="15.75" customHeight="1">
      <c r="A104" s="356" t="s">
        <v>481</v>
      </c>
      <c r="B104" s="314">
        <v>3006309</v>
      </c>
      <c r="C104" s="314"/>
      <c r="D104" s="194"/>
      <c r="E104" s="194"/>
      <c r="F104" s="194"/>
      <c r="G104" s="193"/>
      <c r="H104" s="193"/>
      <c r="I104" s="194"/>
      <c r="J104" s="194"/>
      <c r="K104" s="194"/>
    </row>
    <row r="105" spans="1:11" customFormat="1" ht="15.75" customHeight="1">
      <c r="A105" s="356" t="s">
        <v>482</v>
      </c>
      <c r="B105" s="314">
        <v>10290144</v>
      </c>
      <c r="C105" s="314"/>
      <c r="D105" s="194"/>
      <c r="E105" s="194"/>
      <c r="F105" s="194"/>
      <c r="G105" s="193"/>
      <c r="H105" s="193"/>
      <c r="I105" s="194"/>
      <c r="J105" s="194"/>
      <c r="K105" s="194"/>
    </row>
    <row r="106" spans="1:11" customFormat="1" ht="15.75" customHeight="1">
      <c r="A106" s="356" t="s">
        <v>499</v>
      </c>
      <c r="B106" s="314">
        <v>9986600</v>
      </c>
      <c r="C106" s="314"/>
      <c r="D106" s="194"/>
      <c r="E106" s="194"/>
      <c r="F106" s="194"/>
      <c r="G106" s="193"/>
      <c r="H106" s="193"/>
      <c r="I106" s="194"/>
      <c r="J106" s="194"/>
      <c r="K106" s="194"/>
    </row>
    <row r="107" spans="1:11" ht="15.75" customHeight="1">
      <c r="A107" s="115" t="s">
        <v>447</v>
      </c>
      <c r="B107" s="75">
        <f>SUM(B103:B106)</f>
        <v>213083944</v>
      </c>
      <c r="C107" s="75">
        <f>SUM(C103:C105)</f>
        <v>290428400</v>
      </c>
      <c r="D107" s="45"/>
      <c r="E107" s="45"/>
      <c r="F107" s="20"/>
      <c r="G107" s="21"/>
      <c r="H107" s="21"/>
      <c r="I107" s="20"/>
      <c r="J107" s="20"/>
      <c r="K107" s="20"/>
    </row>
    <row r="108" spans="1:11" ht="15.75" customHeight="1">
      <c r="A108" s="117" t="s">
        <v>446</v>
      </c>
      <c r="B108" s="75">
        <f>+B107+B98</f>
        <v>6105121926</v>
      </c>
      <c r="C108" s="75">
        <f>+C107+C98</f>
        <v>290988400</v>
      </c>
      <c r="D108" s="45"/>
      <c r="E108" s="45"/>
      <c r="F108" s="20"/>
      <c r="G108" s="21"/>
      <c r="H108" s="21"/>
      <c r="I108" s="20"/>
      <c r="J108" s="20"/>
      <c r="K108" s="20"/>
    </row>
    <row r="109" spans="1:11" ht="15.75" customHeight="1">
      <c r="A109" s="107"/>
      <c r="B109" s="20"/>
      <c r="C109" s="20"/>
      <c r="D109" s="45"/>
      <c r="E109" s="20"/>
      <c r="F109" s="20"/>
      <c r="G109" s="21"/>
      <c r="H109" s="21"/>
      <c r="I109" s="20"/>
      <c r="J109" s="20"/>
      <c r="K109" s="20"/>
    </row>
    <row r="110" spans="1:11" ht="15.75" customHeight="1">
      <c r="A110" s="24" t="s">
        <v>145</v>
      </c>
      <c r="B110" s="20"/>
      <c r="C110" s="20"/>
      <c r="D110" s="20"/>
      <c r="E110" s="20"/>
      <c r="F110" s="20"/>
      <c r="G110" s="21"/>
      <c r="H110" s="21"/>
      <c r="I110" s="20"/>
      <c r="J110" s="20"/>
      <c r="K110" s="20"/>
    </row>
    <row r="111" spans="1:11" ht="15.75" customHeight="1">
      <c r="A111" s="24"/>
      <c r="B111" s="20"/>
      <c r="C111" s="20"/>
      <c r="D111" s="20"/>
      <c r="E111" s="20"/>
      <c r="F111" s="20"/>
      <c r="G111" s="21"/>
      <c r="H111" s="21"/>
      <c r="I111" s="20"/>
      <c r="J111" s="20"/>
      <c r="K111" s="20"/>
    </row>
    <row r="112" spans="1:11" ht="15.75" customHeight="1">
      <c r="A112" s="544" t="s">
        <v>239</v>
      </c>
      <c r="B112" s="539" t="s">
        <v>240</v>
      </c>
      <c r="C112" s="540"/>
      <c r="D112" s="540"/>
      <c r="E112" s="540"/>
      <c r="F112" s="541"/>
      <c r="G112" s="546" t="s">
        <v>241</v>
      </c>
      <c r="H112" s="546"/>
      <c r="I112" s="546"/>
      <c r="J112" s="546"/>
      <c r="K112" s="546"/>
    </row>
    <row r="113" spans="1:13" s="136" customFormat="1" ht="44.25" customHeight="1">
      <c r="A113" s="545"/>
      <c r="B113" s="30" t="s">
        <v>242</v>
      </c>
      <c r="C113" s="30" t="s">
        <v>243</v>
      </c>
      <c r="D113" s="30" t="s">
        <v>244</v>
      </c>
      <c r="E113" s="77" t="s">
        <v>255</v>
      </c>
      <c r="F113" s="77" t="s">
        <v>245</v>
      </c>
      <c r="G113" s="30" t="s">
        <v>246</v>
      </c>
      <c r="H113" s="30" t="s">
        <v>243</v>
      </c>
      <c r="I113" s="30" t="s">
        <v>244</v>
      </c>
      <c r="J113" s="30" t="s">
        <v>247</v>
      </c>
      <c r="K113" s="30" t="s">
        <v>248</v>
      </c>
    </row>
    <row r="114" spans="1:13" ht="15.75" customHeight="1">
      <c r="A114" s="108"/>
      <c r="B114" s="40"/>
      <c r="C114" s="40"/>
      <c r="D114" s="40"/>
      <c r="E114" s="78"/>
      <c r="F114" s="78"/>
      <c r="G114" s="40"/>
      <c r="H114" s="40"/>
      <c r="I114" s="40"/>
      <c r="J114" s="40"/>
      <c r="K114" s="34"/>
    </row>
    <row r="115" spans="1:13" ht="15.75" customHeight="1">
      <c r="A115" s="111" t="s">
        <v>450</v>
      </c>
      <c r="B115" s="34">
        <v>2894727273</v>
      </c>
      <c r="C115" s="40"/>
      <c r="D115" s="318">
        <v>2503461484</v>
      </c>
      <c r="E115" s="401">
        <v>70427842</v>
      </c>
      <c r="F115" s="78">
        <f>+B115+C115-D115-E115</f>
        <v>320837947</v>
      </c>
      <c r="G115" s="40"/>
      <c r="H115" s="40"/>
      <c r="I115" s="40"/>
      <c r="J115" s="40"/>
      <c r="K115" s="34">
        <f>+F115</f>
        <v>320837947</v>
      </c>
      <c r="L115" s="354"/>
    </row>
    <row r="116" spans="1:13" ht="15.75" customHeight="1">
      <c r="A116" s="108"/>
      <c r="B116" s="80"/>
      <c r="C116" s="81"/>
      <c r="D116" s="81"/>
      <c r="E116" s="82"/>
      <c r="F116" s="78">
        <f>+B116-E116</f>
        <v>0</v>
      </c>
      <c r="G116" s="40"/>
      <c r="H116" s="40"/>
      <c r="I116" s="40"/>
      <c r="J116" s="40"/>
      <c r="K116" s="34"/>
    </row>
    <row r="117" spans="1:13" ht="15.75" customHeight="1">
      <c r="A117" s="108" t="s">
        <v>460</v>
      </c>
      <c r="B117" s="71">
        <f>SUM(B115:B116)</f>
        <v>2894727273</v>
      </c>
      <c r="C117" s="40"/>
      <c r="D117" s="40"/>
      <c r="E117" s="78"/>
      <c r="F117" s="78">
        <f>SUM(F115:F116)</f>
        <v>320837947</v>
      </c>
      <c r="G117" s="40"/>
      <c r="H117" s="40"/>
      <c r="I117" s="40"/>
      <c r="J117" s="40"/>
      <c r="K117" s="71">
        <f>SUM(K114:K115)</f>
        <v>320837947</v>
      </c>
      <c r="L117" s="315"/>
      <c r="M117" s="315"/>
    </row>
    <row r="118" spans="1:13" ht="15.75" customHeight="1">
      <c r="A118" s="108" t="s">
        <v>461</v>
      </c>
      <c r="B118" s="83">
        <v>2894727273</v>
      </c>
      <c r="C118" s="84"/>
      <c r="D118" s="83">
        <v>0</v>
      </c>
      <c r="E118" s="85"/>
      <c r="F118" s="85"/>
      <c r="G118" s="40"/>
      <c r="H118" s="40"/>
      <c r="I118" s="40"/>
      <c r="J118" s="40"/>
      <c r="K118" s="172">
        <v>2894727273</v>
      </c>
      <c r="L118" s="315"/>
      <c r="M118" s="354"/>
    </row>
    <row r="119" spans="1:13" ht="15.75" customHeight="1">
      <c r="A119" s="108"/>
      <c r="B119" s="40"/>
      <c r="C119" s="40"/>
      <c r="D119" s="40"/>
      <c r="E119" s="78"/>
      <c r="F119" s="78"/>
      <c r="G119" s="40"/>
      <c r="H119" s="40"/>
      <c r="I119" s="40"/>
      <c r="J119" s="40"/>
      <c r="K119" s="40"/>
    </row>
    <row r="120" spans="1:13" ht="15.75" customHeight="1">
      <c r="A120" s="24"/>
      <c r="B120" s="20"/>
      <c r="C120" s="20"/>
      <c r="D120" s="45"/>
      <c r="E120" s="20"/>
      <c r="F120" s="20"/>
      <c r="G120" s="21"/>
      <c r="H120" s="21"/>
      <c r="I120" s="20"/>
      <c r="J120" s="20"/>
      <c r="K120" s="20"/>
    </row>
    <row r="121" spans="1:13" ht="15.75" customHeight="1">
      <c r="A121" s="24"/>
      <c r="B121" s="20"/>
      <c r="C121" s="20"/>
      <c r="D121" s="20"/>
      <c r="E121" s="20"/>
      <c r="F121" s="20"/>
      <c r="G121" s="21"/>
      <c r="H121" s="21"/>
      <c r="I121" s="20"/>
      <c r="J121" s="20"/>
      <c r="K121" s="20"/>
    </row>
    <row r="122" spans="1:13" ht="15.75" customHeight="1">
      <c r="A122" s="24" t="s">
        <v>146</v>
      </c>
      <c r="B122" s="20"/>
      <c r="C122" s="45"/>
      <c r="D122" s="20"/>
      <c r="E122" s="20"/>
      <c r="F122" s="20"/>
      <c r="G122" s="21"/>
      <c r="H122" s="21"/>
      <c r="I122" s="20"/>
      <c r="J122" s="20"/>
      <c r="K122" s="20"/>
    </row>
    <row r="123" spans="1:13" ht="15.75" customHeight="1">
      <c r="A123" s="24"/>
      <c r="B123" s="20"/>
      <c r="C123" s="20"/>
      <c r="D123" s="20"/>
      <c r="E123" s="20"/>
      <c r="F123" s="20"/>
      <c r="G123" s="21"/>
      <c r="H123" s="21"/>
      <c r="I123" s="20"/>
      <c r="J123" s="20"/>
      <c r="K123" s="20"/>
    </row>
    <row r="124" spans="1:13" ht="15.75" customHeight="1">
      <c r="A124" s="107" t="s">
        <v>443</v>
      </c>
      <c r="B124" s="20"/>
      <c r="C124" s="20"/>
      <c r="D124" s="20"/>
      <c r="E124" s="20"/>
      <c r="F124" s="20"/>
      <c r="G124" s="21"/>
      <c r="H124" s="21"/>
      <c r="I124" s="20"/>
      <c r="J124" s="20"/>
      <c r="K124" s="20"/>
    </row>
    <row r="125" spans="1:13" ht="15.75" customHeight="1">
      <c r="A125" s="107"/>
      <c r="B125" s="20"/>
      <c r="C125" s="20"/>
      <c r="D125" s="20"/>
      <c r="E125" s="20"/>
      <c r="F125" s="20"/>
      <c r="G125" s="21"/>
      <c r="H125" s="21"/>
      <c r="I125" s="20"/>
      <c r="J125" s="20"/>
      <c r="K125" s="20"/>
    </row>
    <row r="126" spans="1:13" ht="15.75" customHeight="1">
      <c r="A126" s="24" t="s">
        <v>147</v>
      </c>
      <c r="B126" s="20"/>
      <c r="C126" s="20"/>
      <c r="D126" s="20"/>
      <c r="E126" s="20"/>
      <c r="F126" s="20"/>
      <c r="G126" s="21"/>
      <c r="H126" s="21"/>
      <c r="I126" s="20"/>
      <c r="J126" s="20"/>
      <c r="K126" s="20"/>
    </row>
    <row r="127" spans="1:13" ht="15.75" customHeight="1">
      <c r="A127" s="24"/>
      <c r="B127" s="20"/>
      <c r="C127" s="20"/>
      <c r="D127" s="20"/>
      <c r="E127" s="20"/>
      <c r="F127" s="20"/>
      <c r="G127" s="21"/>
      <c r="H127" s="21"/>
      <c r="I127" s="20"/>
      <c r="J127" s="20"/>
      <c r="K127" s="20"/>
    </row>
    <row r="128" spans="1:13" ht="15.75" customHeight="1">
      <c r="A128" s="30" t="s">
        <v>132</v>
      </c>
      <c r="B128" s="30" t="s">
        <v>500</v>
      </c>
      <c r="C128" s="30" t="s">
        <v>501</v>
      </c>
      <c r="D128" s="30"/>
      <c r="E128" s="30"/>
      <c r="F128" s="30"/>
      <c r="G128" s="30"/>
      <c r="H128" s="21"/>
      <c r="I128" s="20"/>
      <c r="J128" s="20"/>
      <c r="K128" s="20"/>
    </row>
    <row r="129" spans="1:11" ht="15.75" customHeight="1">
      <c r="A129" s="30"/>
      <c r="B129" s="30"/>
      <c r="C129" s="30" t="s">
        <v>502</v>
      </c>
      <c r="D129" s="30" t="s">
        <v>503</v>
      </c>
      <c r="E129" s="30"/>
      <c r="F129" s="30"/>
      <c r="G129" s="30" t="s">
        <v>504</v>
      </c>
      <c r="H129" s="21"/>
      <c r="I129" s="20"/>
      <c r="J129" s="20"/>
      <c r="K129" s="20"/>
    </row>
    <row r="130" spans="1:11" ht="15.75" customHeight="1">
      <c r="A130" s="111" t="s">
        <v>507</v>
      </c>
      <c r="B130" s="364"/>
      <c r="C130" s="34">
        <v>1250000000</v>
      </c>
      <c r="D130" s="34"/>
      <c r="E130" s="34"/>
      <c r="F130" s="34"/>
      <c r="G130" s="34">
        <f>+C130-D130</f>
        <v>1250000000</v>
      </c>
      <c r="H130" s="21">
        <f>+G130-BALANCE!C70</f>
        <v>0</v>
      </c>
      <c r="I130" s="20"/>
      <c r="J130" s="20"/>
      <c r="K130" s="20"/>
    </row>
    <row r="131" spans="1:11" ht="15.75" customHeight="1">
      <c r="A131" s="365" t="s">
        <v>505</v>
      </c>
      <c r="B131" s="366"/>
      <c r="C131" s="367"/>
      <c r="D131" s="366"/>
      <c r="E131" s="366"/>
      <c r="F131" s="366"/>
      <c r="G131" s="368"/>
      <c r="H131" s="21"/>
      <c r="I131" s="20"/>
      <c r="J131" s="20"/>
      <c r="K131" s="20"/>
    </row>
    <row r="132" spans="1:11" ht="15.75" customHeight="1">
      <c r="A132" s="365" t="s">
        <v>506</v>
      </c>
      <c r="B132" s="366"/>
      <c r="C132" s="367"/>
      <c r="D132" s="366"/>
      <c r="E132" s="366"/>
      <c r="F132" s="366"/>
      <c r="G132" s="368" t="s">
        <v>53</v>
      </c>
      <c r="H132" s="21"/>
      <c r="I132" s="20"/>
      <c r="J132" s="20"/>
      <c r="K132" s="20"/>
    </row>
    <row r="133" spans="1:11" ht="15.75" customHeight="1">
      <c r="A133" s="107"/>
      <c r="B133" s="20"/>
      <c r="C133" s="20"/>
      <c r="D133" s="20"/>
      <c r="E133" s="20"/>
      <c r="F133" s="20"/>
      <c r="G133" s="21"/>
      <c r="H133" s="21"/>
      <c r="I133" s="20"/>
      <c r="J133" s="20"/>
      <c r="K133" s="20"/>
    </row>
    <row r="134" spans="1:11" ht="15.75" customHeight="1">
      <c r="A134" s="107"/>
      <c r="B134" s="20"/>
      <c r="C134" s="20"/>
      <c r="D134" s="20"/>
      <c r="E134" s="20"/>
      <c r="F134" s="20"/>
      <c r="G134" s="21"/>
      <c r="H134" s="21"/>
      <c r="I134" s="20"/>
      <c r="J134" s="20"/>
      <c r="K134" s="20"/>
    </row>
    <row r="135" spans="1:11" ht="15.75" customHeight="1">
      <c r="A135" s="24" t="s">
        <v>448</v>
      </c>
      <c r="B135" s="20"/>
      <c r="C135" s="20"/>
      <c r="D135" s="20"/>
      <c r="E135" s="20"/>
      <c r="F135" s="20"/>
      <c r="G135" s="21"/>
      <c r="H135" s="21"/>
      <c r="I135" s="20"/>
      <c r="J135" s="20"/>
      <c r="K135" s="20"/>
    </row>
    <row r="136" spans="1:11" ht="15.75" customHeight="1">
      <c r="A136" s="24"/>
      <c r="B136" s="20"/>
      <c r="C136" s="20"/>
      <c r="D136" s="187"/>
      <c r="E136" s="187"/>
      <c r="F136" s="20"/>
      <c r="G136" s="21"/>
      <c r="H136" s="21"/>
      <c r="I136" s="20"/>
      <c r="J136" s="20"/>
      <c r="K136" s="20"/>
    </row>
    <row r="137" spans="1:11" ht="15.75" customHeight="1">
      <c r="A137" s="531" t="s">
        <v>449</v>
      </c>
      <c r="B137" s="137" t="s">
        <v>140</v>
      </c>
      <c r="C137" s="137" t="s">
        <v>141</v>
      </c>
      <c r="D137" s="20"/>
      <c r="E137" s="20"/>
      <c r="F137" s="20"/>
      <c r="G137" s="21"/>
      <c r="H137" s="21"/>
      <c r="I137" s="20"/>
      <c r="J137" s="20"/>
      <c r="K137" s="20"/>
    </row>
    <row r="138" spans="1:11" ht="15.75" customHeight="1">
      <c r="A138" s="532"/>
      <c r="B138" s="173">
        <v>45291</v>
      </c>
      <c r="C138" s="52">
        <v>44926</v>
      </c>
      <c r="D138" s="20"/>
      <c r="E138" s="20"/>
      <c r="F138" s="20"/>
      <c r="G138" s="21"/>
      <c r="H138" s="21"/>
      <c r="I138" s="20"/>
      <c r="J138" s="20"/>
      <c r="K138" s="20"/>
    </row>
    <row r="139" spans="1:11" ht="15.75" customHeight="1">
      <c r="A139" s="115" t="s">
        <v>260</v>
      </c>
      <c r="B139" s="314"/>
      <c r="C139" s="59"/>
      <c r="D139" s="20"/>
      <c r="E139" s="20"/>
      <c r="F139" s="20"/>
      <c r="G139" s="21"/>
      <c r="H139" s="21"/>
      <c r="I139" s="20"/>
      <c r="J139" s="20"/>
      <c r="K139" s="20"/>
    </row>
    <row r="140" spans="1:11" s="2" customFormat="1" ht="15.75" customHeight="1">
      <c r="A140" s="112" t="s">
        <v>462</v>
      </c>
      <c r="B140" s="55">
        <f>SUM(B139)</f>
        <v>0</v>
      </c>
      <c r="C140" s="55">
        <f>SUM(C139)</f>
        <v>0</v>
      </c>
      <c r="D140" s="186"/>
      <c r="E140" s="186"/>
      <c r="F140" s="28"/>
      <c r="G140" s="88"/>
      <c r="H140" s="88"/>
      <c r="I140" s="28"/>
      <c r="J140" s="28"/>
      <c r="K140" s="28"/>
    </row>
    <row r="141" spans="1:11" ht="15.75" customHeight="1">
      <c r="A141" s="118"/>
      <c r="B141" s="50"/>
      <c r="C141" s="50"/>
      <c r="D141" s="28"/>
      <c r="E141" s="28"/>
      <c r="F141" s="28"/>
      <c r="G141" s="88"/>
      <c r="H141" s="88"/>
      <c r="I141" s="28"/>
      <c r="J141" s="28"/>
      <c r="K141" s="28"/>
    </row>
    <row r="142" spans="1:11" ht="15.75" customHeight="1">
      <c r="A142" s="24" t="s">
        <v>148</v>
      </c>
      <c r="B142" s="20"/>
      <c r="C142" s="20"/>
      <c r="D142" s="20"/>
      <c r="E142" s="20"/>
      <c r="F142" s="20"/>
      <c r="G142" s="21"/>
      <c r="H142" s="21"/>
      <c r="I142" s="20"/>
      <c r="J142" s="20"/>
      <c r="K142" s="20"/>
    </row>
    <row r="143" spans="1:11" ht="15.75" customHeight="1">
      <c r="A143" s="24"/>
      <c r="B143" s="20"/>
      <c r="C143" s="20"/>
      <c r="D143" s="20"/>
      <c r="E143" s="20"/>
      <c r="F143" s="20"/>
      <c r="G143" s="21"/>
      <c r="H143" s="21"/>
      <c r="I143" s="20"/>
      <c r="J143" s="20"/>
      <c r="K143" s="20"/>
    </row>
    <row r="144" spans="1:11" ht="15.75" customHeight="1">
      <c r="A144" s="24" t="s">
        <v>443</v>
      </c>
      <c r="B144" s="20"/>
      <c r="C144" s="20"/>
      <c r="D144" s="20"/>
      <c r="E144" s="20"/>
      <c r="F144" s="20"/>
      <c r="G144" s="21"/>
      <c r="H144" s="21"/>
      <c r="I144" s="20"/>
      <c r="J144" s="20"/>
      <c r="K144" s="20"/>
    </row>
    <row r="145" spans="1:11" ht="15.75" customHeight="1">
      <c r="A145" s="107"/>
      <c r="B145" s="20"/>
      <c r="C145" s="20"/>
      <c r="D145" s="20"/>
      <c r="E145" s="20"/>
      <c r="F145" s="20"/>
      <c r="G145" s="21"/>
      <c r="H145" s="21"/>
      <c r="I145" s="20"/>
      <c r="J145" s="20"/>
      <c r="K145" s="20"/>
    </row>
    <row r="146" spans="1:11" ht="15.75" customHeight="1">
      <c r="A146" s="24" t="s">
        <v>424</v>
      </c>
      <c r="B146" s="20"/>
      <c r="C146" s="20"/>
      <c r="D146" s="20"/>
      <c r="E146" s="20"/>
      <c r="F146" s="20"/>
      <c r="G146" s="21"/>
      <c r="H146" s="21"/>
      <c r="I146" s="20"/>
      <c r="J146" s="20"/>
      <c r="K146" s="20"/>
    </row>
    <row r="147" spans="1:11" ht="15.75" customHeight="1">
      <c r="A147" s="24"/>
      <c r="B147" s="20"/>
      <c r="C147" s="20"/>
      <c r="D147" s="20"/>
      <c r="E147" s="20"/>
      <c r="F147" s="20"/>
      <c r="G147" s="21"/>
      <c r="H147" s="21"/>
      <c r="I147" s="20"/>
      <c r="J147" s="20"/>
      <c r="K147" s="20"/>
    </row>
    <row r="148" spans="1:11" ht="15.75" customHeight="1">
      <c r="A148" s="527" t="s">
        <v>132</v>
      </c>
      <c r="B148" s="137" t="s">
        <v>140</v>
      </c>
      <c r="C148" s="137" t="s">
        <v>141</v>
      </c>
      <c r="D148" s="89"/>
      <c r="E148" s="89"/>
      <c r="F148" s="89"/>
      <c r="G148" s="21"/>
      <c r="H148" s="21"/>
      <c r="I148" s="20"/>
      <c r="J148" s="20"/>
      <c r="K148" s="20"/>
    </row>
    <row r="149" spans="1:11" ht="15.75" customHeight="1">
      <c r="A149" s="527"/>
      <c r="B149" s="173">
        <v>45291</v>
      </c>
      <c r="C149" s="52">
        <v>44926</v>
      </c>
      <c r="D149" s="187"/>
      <c r="E149" s="187"/>
      <c r="F149" s="89"/>
      <c r="G149" s="21"/>
      <c r="H149" s="21"/>
      <c r="I149" s="20"/>
      <c r="J149" s="20"/>
      <c r="K149" s="20"/>
    </row>
    <row r="150" spans="1:11" ht="15.75" customHeight="1">
      <c r="A150" s="115" t="s">
        <v>23</v>
      </c>
      <c r="B150" s="73">
        <v>5263104</v>
      </c>
      <c r="C150" s="73">
        <v>10290142</v>
      </c>
      <c r="D150" s="89"/>
      <c r="E150" s="89"/>
      <c r="F150" s="89"/>
      <c r="G150" s="21"/>
      <c r="H150" s="21"/>
      <c r="I150" s="20"/>
      <c r="J150" s="20"/>
      <c r="K150" s="20"/>
    </row>
    <row r="151" spans="1:11" ht="15.75" customHeight="1">
      <c r="A151" s="115" t="s">
        <v>391</v>
      </c>
      <c r="B151" s="73">
        <v>0</v>
      </c>
      <c r="C151" s="170">
        <v>260000</v>
      </c>
      <c r="D151" s="89"/>
      <c r="E151" s="89"/>
      <c r="F151" s="89"/>
      <c r="G151" s="21"/>
      <c r="H151" s="21"/>
      <c r="I151" s="20"/>
      <c r="J151" s="20"/>
      <c r="K151" s="20"/>
    </row>
    <row r="152" spans="1:11" ht="15.75" customHeight="1">
      <c r="A152" s="115" t="s">
        <v>397</v>
      </c>
      <c r="B152" s="73">
        <v>6834000</v>
      </c>
      <c r="C152" s="170">
        <v>0</v>
      </c>
      <c r="D152" s="89"/>
      <c r="E152" s="89"/>
      <c r="F152" s="89"/>
      <c r="G152" s="21"/>
      <c r="H152" s="21"/>
      <c r="I152" s="20"/>
      <c r="J152" s="20"/>
      <c r="K152" s="20"/>
    </row>
    <row r="153" spans="1:11" ht="15.75" hidden="1" customHeight="1">
      <c r="A153" s="115" t="s">
        <v>425</v>
      </c>
      <c r="B153" s="73"/>
      <c r="C153" s="170">
        <v>0</v>
      </c>
      <c r="D153" s="89"/>
      <c r="E153" s="89"/>
      <c r="F153" s="89"/>
      <c r="G153" s="21"/>
      <c r="H153" s="21"/>
      <c r="I153" s="20"/>
      <c r="J153" s="20"/>
      <c r="K153" s="20"/>
    </row>
    <row r="154" spans="1:11" ht="15.75" hidden="1" customHeight="1">
      <c r="A154" s="115" t="s">
        <v>508</v>
      </c>
      <c r="B154" s="73"/>
      <c r="C154" s="170"/>
      <c r="D154" s="89"/>
      <c r="E154" s="89"/>
      <c r="F154" s="89"/>
      <c r="G154" s="21"/>
      <c r="H154" s="21"/>
      <c r="I154" s="20"/>
      <c r="J154" s="20"/>
      <c r="K154" s="20"/>
    </row>
    <row r="155" spans="1:11" ht="15.75" customHeight="1">
      <c r="A155" s="117" t="s">
        <v>301</v>
      </c>
      <c r="B155" s="75">
        <f>SUM(B150:B154)</f>
        <v>12097104</v>
      </c>
      <c r="C155" s="75">
        <f>SUM(C150:C153)</f>
        <v>10550142</v>
      </c>
      <c r="D155" s="188"/>
      <c r="E155" s="188"/>
      <c r="F155" s="89"/>
      <c r="G155" s="21"/>
      <c r="H155" s="21"/>
      <c r="I155" s="20"/>
      <c r="J155" s="20"/>
      <c r="K155" s="20"/>
    </row>
    <row r="156" spans="1:11" ht="15.75" customHeight="1">
      <c r="A156" s="24"/>
      <c r="B156" s="20"/>
      <c r="C156" s="20"/>
      <c r="D156" s="20"/>
      <c r="E156" s="20"/>
      <c r="F156" s="20"/>
      <c r="G156" s="21"/>
      <c r="H156" s="21"/>
      <c r="I156" s="20"/>
      <c r="J156" s="20"/>
      <c r="K156" s="20"/>
    </row>
    <row r="157" spans="1:11" ht="15.75" customHeight="1">
      <c r="A157" s="24" t="s">
        <v>151</v>
      </c>
      <c r="B157" s="20"/>
      <c r="C157" s="20"/>
      <c r="D157" s="20"/>
      <c r="E157" s="20"/>
      <c r="F157" s="20"/>
      <c r="G157" s="21"/>
      <c r="H157" s="21"/>
      <c r="I157" s="20"/>
      <c r="J157" s="20"/>
      <c r="K157" s="20"/>
    </row>
    <row r="158" spans="1:11" ht="15.75" customHeight="1">
      <c r="A158" s="24"/>
      <c r="B158" s="20"/>
      <c r="C158" s="20"/>
      <c r="D158" s="20"/>
      <c r="E158" s="20"/>
      <c r="F158" s="20"/>
      <c r="G158" s="21"/>
      <c r="H158" s="21"/>
      <c r="I158" s="20"/>
      <c r="J158" s="20"/>
      <c r="K158" s="20"/>
    </row>
    <row r="159" spans="1:11" ht="15.75" customHeight="1">
      <c r="A159" s="528" t="s">
        <v>132</v>
      </c>
      <c r="B159" s="76" t="s">
        <v>140</v>
      </c>
      <c r="C159" s="76" t="s">
        <v>141</v>
      </c>
      <c r="D159" s="20"/>
      <c r="E159" s="20"/>
      <c r="F159" s="20"/>
      <c r="G159" s="21"/>
      <c r="H159" s="21"/>
      <c r="I159" s="20"/>
      <c r="J159" s="20"/>
      <c r="K159" s="20"/>
    </row>
    <row r="160" spans="1:11" ht="15.75" customHeight="1">
      <c r="A160" s="528"/>
      <c r="B160" s="169">
        <v>45291</v>
      </c>
      <c r="C160" s="169">
        <v>44926</v>
      </c>
      <c r="D160" s="187"/>
      <c r="E160" s="187"/>
      <c r="F160" s="20"/>
      <c r="G160" s="21"/>
      <c r="H160" s="21"/>
      <c r="I160" s="20"/>
      <c r="J160" s="20"/>
      <c r="K160" s="20"/>
    </row>
    <row r="161" spans="1:11" ht="15.75" customHeight="1">
      <c r="A161" s="115" t="s">
        <v>426</v>
      </c>
      <c r="B161" s="73">
        <v>2349839299</v>
      </c>
      <c r="C161" s="73">
        <v>735480822</v>
      </c>
      <c r="D161" s="20"/>
      <c r="E161" s="20"/>
      <c r="F161" s="20"/>
      <c r="G161" s="21"/>
      <c r="H161" s="21"/>
      <c r="I161" s="20"/>
      <c r="J161" s="20"/>
      <c r="K161" s="20"/>
    </row>
    <row r="162" spans="1:11" ht="15.75" customHeight="1">
      <c r="A162" s="360" t="s">
        <v>36</v>
      </c>
      <c r="B162" s="73">
        <v>4519849455</v>
      </c>
      <c r="C162" s="73"/>
      <c r="D162" s="45"/>
      <c r="E162" s="20"/>
      <c r="F162" s="20"/>
      <c r="G162" s="21"/>
      <c r="H162" s="21"/>
      <c r="I162" s="20"/>
      <c r="J162" s="20"/>
      <c r="K162" s="20"/>
    </row>
    <row r="163" spans="1:11" ht="15.75" customHeight="1">
      <c r="A163" s="117" t="s">
        <v>301</v>
      </c>
      <c r="B163" s="75">
        <f>SUM(B161:B162)</f>
        <v>6869688754</v>
      </c>
      <c r="C163" s="75">
        <f>SUM(C161:C161)</f>
        <v>735480822</v>
      </c>
      <c r="D163" s="45"/>
      <c r="E163" s="45"/>
      <c r="F163" s="20"/>
      <c r="G163" s="21"/>
      <c r="H163" s="21"/>
      <c r="I163" s="20"/>
      <c r="J163" s="20"/>
      <c r="K163" s="20"/>
    </row>
    <row r="164" spans="1:11" ht="15.75" customHeight="1">
      <c r="A164" s="24"/>
      <c r="B164" s="20"/>
      <c r="C164" s="20"/>
      <c r="D164" s="45"/>
      <c r="E164" s="20"/>
      <c r="F164" s="20"/>
      <c r="G164" s="21"/>
      <c r="H164" s="21"/>
      <c r="I164" s="20"/>
      <c r="J164" s="20"/>
      <c r="K164" s="20"/>
    </row>
    <row r="165" spans="1:11" ht="15.75" customHeight="1">
      <c r="A165" s="24" t="s">
        <v>152</v>
      </c>
      <c r="B165" s="20"/>
      <c r="C165" s="20"/>
      <c r="D165" s="20"/>
      <c r="E165" s="20"/>
      <c r="F165" s="20"/>
      <c r="G165" s="21"/>
      <c r="H165" s="21"/>
      <c r="I165" s="20"/>
      <c r="J165" s="20"/>
      <c r="K165" s="20"/>
    </row>
    <row r="166" spans="1:11" ht="15.75" customHeight="1">
      <c r="A166" s="24"/>
      <c r="B166" s="20"/>
      <c r="C166" s="20"/>
      <c r="D166" s="20"/>
      <c r="E166" s="20"/>
      <c r="F166" s="20"/>
      <c r="G166" s="21"/>
      <c r="H166" s="21"/>
      <c r="I166" s="20"/>
      <c r="J166" s="20"/>
      <c r="K166" s="20"/>
    </row>
    <row r="167" spans="1:11" ht="15.75" customHeight="1">
      <c r="A167" s="528" t="s">
        <v>132</v>
      </c>
      <c r="B167" s="527" t="s">
        <v>149</v>
      </c>
      <c r="C167" s="527" t="s">
        <v>150</v>
      </c>
      <c r="D167" s="20"/>
      <c r="E167" s="20"/>
      <c r="F167" s="20"/>
      <c r="G167" s="21"/>
      <c r="H167" s="21"/>
      <c r="I167" s="20"/>
      <c r="J167" s="20"/>
      <c r="K167" s="20"/>
    </row>
    <row r="168" spans="1:11" ht="15.75" customHeight="1">
      <c r="A168" s="528"/>
      <c r="B168" s="527"/>
      <c r="C168" s="527"/>
      <c r="D168" s="20"/>
      <c r="E168" s="20"/>
      <c r="F168" s="20"/>
      <c r="G168" s="21"/>
      <c r="H168" s="21"/>
      <c r="I168" s="20"/>
      <c r="J168" s="20"/>
      <c r="K168" s="20"/>
    </row>
    <row r="169" spans="1:11" ht="15.75" customHeight="1">
      <c r="A169" s="115" t="s">
        <v>260</v>
      </c>
      <c r="B169" s="73"/>
      <c r="C169" s="74"/>
      <c r="D169" s="20"/>
      <c r="E169" s="20"/>
      <c r="F169" s="20"/>
      <c r="G169" s="21"/>
      <c r="H169" s="21"/>
      <c r="I169" s="20"/>
      <c r="J169" s="20"/>
      <c r="K169" s="20"/>
    </row>
    <row r="170" spans="1:11" ht="15.75" customHeight="1">
      <c r="A170" s="115"/>
      <c r="B170" s="73"/>
      <c r="C170" s="74"/>
      <c r="D170" s="20"/>
      <c r="E170" s="20"/>
      <c r="F170" s="20"/>
      <c r="G170" s="21"/>
      <c r="H170" s="21"/>
      <c r="I170" s="20"/>
      <c r="J170" s="20"/>
      <c r="K170" s="20"/>
    </row>
    <row r="171" spans="1:11" ht="15.75" customHeight="1">
      <c r="A171" s="117" t="s">
        <v>301</v>
      </c>
      <c r="B171" s="75"/>
      <c r="C171" s="76"/>
      <c r="D171" s="20"/>
      <c r="E171" s="20"/>
      <c r="F171" s="20"/>
      <c r="G171" s="21"/>
      <c r="H171" s="21"/>
      <c r="I171" s="20"/>
      <c r="J171" s="20"/>
      <c r="K171" s="20"/>
    </row>
    <row r="172" spans="1:11" ht="15.75" customHeight="1">
      <c r="A172" s="118"/>
      <c r="B172" s="98"/>
      <c r="C172" s="134"/>
      <c r="D172" s="20"/>
      <c r="E172" s="20"/>
      <c r="F172" s="20"/>
      <c r="G172" s="21"/>
      <c r="H172" s="21"/>
      <c r="I172" s="20"/>
      <c r="J172" s="20"/>
      <c r="K172" s="20"/>
    </row>
    <row r="173" spans="1:11" ht="15.75" customHeight="1">
      <c r="A173" s="24" t="s">
        <v>153</v>
      </c>
      <c r="C173" s="20"/>
      <c r="D173" s="20"/>
      <c r="E173" s="20"/>
      <c r="F173" s="20"/>
      <c r="G173" s="21"/>
      <c r="H173" s="21"/>
      <c r="I173" s="20"/>
      <c r="J173" s="20"/>
      <c r="K173" s="20"/>
    </row>
    <row r="174" spans="1:11" ht="15.75" customHeight="1">
      <c r="A174" s="24"/>
      <c r="B174" s="20"/>
      <c r="C174" s="137" t="s">
        <v>140</v>
      </c>
      <c r="D174" s="137" t="s">
        <v>141</v>
      </c>
      <c r="E174" s="20"/>
      <c r="F174" s="20"/>
      <c r="G174" s="21"/>
      <c r="H174" s="21"/>
      <c r="I174" s="20"/>
      <c r="J174" s="20"/>
      <c r="K174" s="20"/>
    </row>
    <row r="175" spans="1:11" ht="25.5" customHeight="1">
      <c r="A175" s="29" t="s">
        <v>379</v>
      </c>
      <c r="B175" s="174" t="s">
        <v>380</v>
      </c>
      <c r="C175" s="52">
        <v>45291</v>
      </c>
      <c r="D175" s="52">
        <v>44926</v>
      </c>
      <c r="E175" s="20"/>
      <c r="F175" s="20"/>
      <c r="G175" s="21"/>
      <c r="H175" s="21"/>
      <c r="I175" s="20"/>
      <c r="J175" s="20"/>
      <c r="K175" s="20"/>
    </row>
    <row r="176" spans="1:11" customFormat="1" ht="15.75" customHeight="1">
      <c r="A176" s="316" t="s">
        <v>260</v>
      </c>
      <c r="B176" s="190"/>
      <c r="C176" s="190"/>
      <c r="D176" s="317"/>
      <c r="E176" s="194"/>
      <c r="F176" s="194"/>
      <c r="G176" s="193"/>
      <c r="H176" s="193"/>
      <c r="I176" s="194"/>
      <c r="J176" s="194"/>
      <c r="K176" s="194"/>
    </row>
    <row r="177" spans="1:11" ht="15.75" customHeight="1">
      <c r="A177" s="108" t="s">
        <v>232</v>
      </c>
      <c r="B177" s="40"/>
      <c r="C177" s="172"/>
      <c r="D177" s="172"/>
      <c r="E177" s="20"/>
      <c r="F177" s="20"/>
      <c r="G177" s="21"/>
      <c r="H177" s="21"/>
      <c r="I177" s="20"/>
      <c r="J177" s="20"/>
      <c r="K177" s="20"/>
    </row>
    <row r="178" spans="1:11" ht="15.75" customHeight="1">
      <c r="A178" s="24"/>
      <c r="B178" s="20"/>
      <c r="C178" s="20"/>
      <c r="D178" s="20"/>
      <c r="E178" s="20"/>
      <c r="F178" s="20"/>
      <c r="G178" s="21"/>
      <c r="H178" s="21"/>
      <c r="I178" s="20"/>
      <c r="J178" s="20"/>
      <c r="K178" s="20"/>
    </row>
    <row r="179" spans="1:11" ht="15.75" customHeight="1">
      <c r="A179" s="24"/>
      <c r="B179" s="20"/>
      <c r="C179" s="20"/>
      <c r="D179" s="20"/>
      <c r="E179" s="20"/>
      <c r="F179" s="20"/>
      <c r="G179" s="21"/>
      <c r="H179" s="21"/>
      <c r="I179" s="20"/>
      <c r="J179" s="20"/>
      <c r="K179" s="20"/>
    </row>
    <row r="180" spans="1:11" ht="15.75" customHeight="1">
      <c r="A180" s="24"/>
      <c r="B180" s="20"/>
      <c r="C180" s="20"/>
      <c r="D180" s="20"/>
      <c r="E180" s="20"/>
      <c r="F180" s="20"/>
      <c r="G180" s="21"/>
      <c r="H180" s="21"/>
      <c r="I180" s="20"/>
      <c r="J180" s="20"/>
      <c r="K180" s="20"/>
    </row>
    <row r="181" spans="1:11" ht="15.75" customHeight="1">
      <c r="A181" s="24" t="s">
        <v>154</v>
      </c>
      <c r="B181" s="20"/>
      <c r="C181" s="20"/>
      <c r="D181" s="20"/>
      <c r="E181" s="20"/>
      <c r="F181" s="20"/>
      <c r="G181" s="21"/>
      <c r="H181" s="21"/>
      <c r="I181" s="20"/>
      <c r="J181" s="20"/>
      <c r="K181" s="20"/>
    </row>
    <row r="182" spans="1:11" ht="15.75" customHeight="1">
      <c r="A182" s="24"/>
      <c r="B182" s="20"/>
      <c r="C182" s="20"/>
      <c r="D182" s="20"/>
      <c r="E182" s="20"/>
      <c r="F182" s="20"/>
      <c r="G182" s="21"/>
      <c r="H182" s="21"/>
      <c r="I182" s="20"/>
      <c r="J182" s="20"/>
      <c r="K182" s="20"/>
    </row>
    <row r="183" spans="1:11" ht="15.75" customHeight="1">
      <c r="A183" s="24" t="s">
        <v>196</v>
      </c>
      <c r="B183" s="20"/>
      <c r="C183" s="20"/>
      <c r="D183" s="20"/>
      <c r="E183" s="20"/>
      <c r="F183" s="20"/>
      <c r="G183" s="21"/>
      <c r="H183" s="21"/>
      <c r="I183" s="20"/>
      <c r="J183" s="20"/>
      <c r="K183" s="20"/>
    </row>
    <row r="184" spans="1:11" ht="12" customHeight="1">
      <c r="A184" s="24"/>
      <c r="B184" s="20"/>
      <c r="C184" s="20"/>
      <c r="D184" s="20"/>
      <c r="E184" s="20"/>
      <c r="F184" s="20"/>
      <c r="G184" s="21"/>
      <c r="H184" s="21"/>
      <c r="I184" s="20"/>
      <c r="J184" s="20"/>
      <c r="K184" s="20"/>
    </row>
    <row r="185" spans="1:11" ht="15.75" customHeight="1">
      <c r="A185" s="24" t="s">
        <v>155</v>
      </c>
      <c r="B185" s="20"/>
      <c r="C185" s="20"/>
      <c r="D185" s="20"/>
      <c r="E185" s="20"/>
      <c r="F185" s="20"/>
      <c r="G185" s="21"/>
      <c r="H185" s="21"/>
      <c r="I185" s="20"/>
      <c r="J185" s="20"/>
      <c r="K185" s="20"/>
    </row>
    <row r="186" spans="1:11" ht="6.75" customHeight="1">
      <c r="A186" s="24"/>
      <c r="B186" s="20"/>
      <c r="C186" s="20"/>
      <c r="D186" s="20"/>
      <c r="E186" s="20"/>
      <c r="F186" s="20"/>
      <c r="G186" s="21"/>
      <c r="H186" s="21"/>
      <c r="I186" s="20"/>
      <c r="J186" s="20"/>
      <c r="K186" s="20"/>
    </row>
    <row r="187" spans="1:11" ht="15.75" customHeight="1">
      <c r="A187" s="529" t="s">
        <v>7</v>
      </c>
      <c r="B187" s="137" t="s">
        <v>140</v>
      </c>
      <c r="C187" s="137" t="s">
        <v>141</v>
      </c>
      <c r="D187" s="20"/>
      <c r="E187" s="20"/>
      <c r="F187" s="20"/>
      <c r="G187" s="21"/>
      <c r="H187" s="21"/>
      <c r="I187" s="20"/>
      <c r="J187" s="20"/>
      <c r="K187" s="20"/>
    </row>
    <row r="188" spans="1:11" ht="15.75" customHeight="1">
      <c r="A188" s="530"/>
      <c r="B188" s="90">
        <v>45291</v>
      </c>
      <c r="C188" s="90">
        <v>44926</v>
      </c>
      <c r="D188" s="20"/>
      <c r="E188" s="20"/>
      <c r="F188" s="20"/>
      <c r="G188" s="21"/>
      <c r="H188" s="21"/>
      <c r="I188" s="20"/>
      <c r="J188" s="20"/>
      <c r="K188" s="20"/>
    </row>
    <row r="189" spans="1:11" ht="15.75" customHeight="1">
      <c r="A189" s="115" t="s">
        <v>203</v>
      </c>
      <c r="B189" s="73"/>
      <c r="C189" s="70"/>
      <c r="D189" s="20"/>
      <c r="E189" s="20"/>
      <c r="F189" s="20"/>
      <c r="G189" s="21"/>
      <c r="H189" s="21"/>
      <c r="I189" s="20"/>
      <c r="J189" s="20"/>
      <c r="K189" s="20"/>
    </row>
    <row r="190" spans="1:11" ht="15.75" customHeight="1">
      <c r="A190" s="117" t="s">
        <v>156</v>
      </c>
      <c r="B190" s="91"/>
      <c r="C190" s="91"/>
      <c r="D190" s="20"/>
      <c r="E190" s="20"/>
      <c r="F190" s="20"/>
      <c r="G190" s="21"/>
      <c r="H190" s="21"/>
      <c r="I190" s="20"/>
      <c r="J190" s="20"/>
      <c r="K190" s="20"/>
    </row>
    <row r="191" spans="1:11" ht="15.75" customHeight="1">
      <c r="A191" s="119"/>
      <c r="B191" s="92"/>
      <c r="C191" s="92"/>
      <c r="D191" s="20"/>
      <c r="E191" s="20"/>
      <c r="F191" s="20"/>
      <c r="G191" s="21"/>
      <c r="H191" s="21"/>
      <c r="I191" s="20"/>
      <c r="J191" s="20"/>
      <c r="K191" s="20"/>
    </row>
    <row r="192" spans="1:11" ht="15.75" customHeight="1">
      <c r="A192" s="24" t="s">
        <v>157</v>
      </c>
      <c r="B192" s="20"/>
      <c r="C192" s="20"/>
      <c r="D192" s="20"/>
      <c r="E192" s="20"/>
      <c r="F192" s="20"/>
      <c r="G192" s="21"/>
      <c r="H192" s="21"/>
      <c r="I192" s="20"/>
      <c r="J192" s="20"/>
      <c r="K192" s="20"/>
    </row>
    <row r="193" spans="1:11" ht="15.75" customHeight="1">
      <c r="A193" s="24"/>
      <c r="B193" s="20"/>
      <c r="C193" s="20"/>
      <c r="D193" s="20"/>
      <c r="E193" s="20"/>
      <c r="F193" s="20"/>
      <c r="G193" s="21"/>
      <c r="H193" s="21"/>
      <c r="I193" s="20"/>
      <c r="J193" s="20"/>
      <c r="K193" s="20"/>
    </row>
    <row r="194" spans="1:11" ht="15.75" customHeight="1">
      <c r="A194" s="24"/>
      <c r="B194" s="20"/>
      <c r="C194" s="20"/>
      <c r="D194" s="20"/>
      <c r="E194" s="20"/>
      <c r="F194" s="20"/>
      <c r="G194" s="21"/>
      <c r="H194" s="21"/>
      <c r="I194" s="20"/>
      <c r="J194" s="20"/>
      <c r="K194" s="20"/>
    </row>
    <row r="195" spans="1:11" ht="15.75" customHeight="1">
      <c r="A195" s="24" t="s">
        <v>332</v>
      </c>
      <c r="B195" s="20"/>
      <c r="C195" s="20"/>
      <c r="D195" s="20"/>
      <c r="E195" s="20"/>
      <c r="F195" s="20"/>
      <c r="G195" s="21"/>
      <c r="H195" s="21"/>
      <c r="I195" s="20"/>
      <c r="J195" s="20"/>
      <c r="K195" s="20"/>
    </row>
    <row r="196" spans="1:11" ht="15.75" customHeight="1">
      <c r="A196" s="24"/>
      <c r="B196" s="20"/>
      <c r="C196" s="20"/>
      <c r="D196" s="20"/>
      <c r="E196" s="20"/>
      <c r="F196" s="20"/>
      <c r="G196" s="21"/>
      <c r="H196" s="21"/>
      <c r="I196" s="20"/>
      <c r="J196" s="20"/>
      <c r="K196" s="20"/>
    </row>
    <row r="197" spans="1:11" ht="15.75" customHeight="1">
      <c r="A197" s="24"/>
      <c r="B197" s="20"/>
      <c r="C197" s="20"/>
      <c r="D197" s="20"/>
      <c r="E197" s="20"/>
      <c r="F197" s="20"/>
      <c r="G197" s="21"/>
      <c r="H197" s="21"/>
      <c r="I197" s="20"/>
      <c r="J197" s="20"/>
      <c r="K197" s="20"/>
    </row>
    <row r="198" spans="1:11" ht="15.75" customHeight="1">
      <c r="A198" s="24" t="s">
        <v>158</v>
      </c>
      <c r="B198" s="20"/>
      <c r="C198" s="20"/>
      <c r="D198" s="20"/>
      <c r="E198" s="20"/>
      <c r="F198" s="20"/>
      <c r="G198" s="21"/>
      <c r="H198" s="21"/>
      <c r="I198" s="20"/>
      <c r="J198" s="20"/>
      <c r="K198" s="20"/>
    </row>
    <row r="199" spans="1:11" ht="15.75" customHeight="1">
      <c r="A199" s="24"/>
      <c r="B199" s="20"/>
      <c r="C199" s="20"/>
      <c r="D199" s="20"/>
      <c r="E199" s="20"/>
      <c r="F199" s="20"/>
      <c r="G199" s="21"/>
      <c r="H199" s="21"/>
      <c r="I199" s="20"/>
      <c r="J199" s="20"/>
      <c r="K199" s="20"/>
    </row>
    <row r="200" spans="1:11" ht="15.75" customHeight="1">
      <c r="A200" s="46" t="s">
        <v>287</v>
      </c>
      <c r="B200" s="64" t="s">
        <v>288</v>
      </c>
      <c r="C200" s="64" t="s">
        <v>227</v>
      </c>
      <c r="D200" s="64" t="s">
        <v>289</v>
      </c>
      <c r="E200" s="64" t="s">
        <v>290</v>
      </c>
      <c r="F200" s="64" t="s">
        <v>227</v>
      </c>
      <c r="G200" s="21"/>
      <c r="H200" s="21"/>
      <c r="I200" s="20"/>
      <c r="J200" s="20"/>
      <c r="K200" s="20"/>
    </row>
    <row r="201" spans="1:11" customFormat="1">
      <c r="A201" s="316" t="s">
        <v>260</v>
      </c>
      <c r="B201" s="190"/>
      <c r="C201" s="190"/>
      <c r="D201" s="191"/>
      <c r="E201" s="191"/>
      <c r="F201" s="192"/>
      <c r="G201" s="193"/>
      <c r="H201" s="193"/>
      <c r="I201" s="194"/>
      <c r="J201" s="194"/>
      <c r="K201" s="194"/>
    </row>
    <row r="202" spans="1:11" customFormat="1">
      <c r="A202" s="189"/>
      <c r="B202" s="190"/>
      <c r="C202" s="190"/>
      <c r="D202" s="191"/>
      <c r="E202" s="191"/>
      <c r="F202" s="192"/>
      <c r="G202" s="193"/>
      <c r="H202" s="193"/>
      <c r="I202" s="194"/>
      <c r="J202" s="194"/>
      <c r="K202" s="194"/>
    </row>
    <row r="203" spans="1:11">
      <c r="A203" s="114" t="s">
        <v>291</v>
      </c>
      <c r="B203" s="48"/>
      <c r="C203" s="48"/>
      <c r="D203" s="48"/>
      <c r="E203" s="48"/>
      <c r="F203" s="48"/>
      <c r="G203" s="21"/>
      <c r="H203" s="21"/>
      <c r="I203" s="20"/>
      <c r="J203" s="20"/>
      <c r="K203" s="20"/>
    </row>
    <row r="204" spans="1:11" ht="15.75" customHeight="1">
      <c r="A204" s="111" t="s">
        <v>292</v>
      </c>
      <c r="B204" s="48"/>
      <c r="C204" s="48"/>
      <c r="D204" s="48"/>
      <c r="E204" s="48"/>
      <c r="F204" s="48"/>
      <c r="G204" s="21"/>
      <c r="H204" s="21"/>
      <c r="I204" s="20"/>
      <c r="J204" s="20"/>
      <c r="K204" s="20"/>
    </row>
    <row r="205" spans="1:11" ht="15.75" customHeight="1">
      <c r="A205" s="107"/>
      <c r="B205" s="20"/>
      <c r="C205" s="20"/>
      <c r="D205" s="20"/>
      <c r="E205" s="20"/>
      <c r="F205" s="20"/>
      <c r="G205" s="21"/>
      <c r="H205" s="21"/>
      <c r="I205" s="20"/>
      <c r="J205" s="20"/>
      <c r="K205" s="20"/>
    </row>
    <row r="206" spans="1:11" ht="15.75" customHeight="1">
      <c r="A206" s="24" t="s">
        <v>159</v>
      </c>
      <c r="B206" s="20"/>
      <c r="C206" s="20"/>
      <c r="D206" s="20"/>
      <c r="E206" s="20"/>
      <c r="F206" s="20"/>
      <c r="G206" s="21"/>
      <c r="H206" s="21"/>
      <c r="I206" s="20"/>
      <c r="J206" s="20"/>
      <c r="K206" s="20"/>
    </row>
    <row r="207" spans="1:11" ht="15.75" customHeight="1">
      <c r="A207" s="117" t="s">
        <v>132</v>
      </c>
      <c r="B207" s="93" t="s">
        <v>160</v>
      </c>
      <c r="C207" s="76" t="s">
        <v>161</v>
      </c>
      <c r="D207" s="76" t="s">
        <v>162</v>
      </c>
      <c r="E207" s="76" t="s">
        <v>165</v>
      </c>
      <c r="F207" s="94" t="s">
        <v>163</v>
      </c>
      <c r="G207" s="187"/>
      <c r="H207" s="21"/>
      <c r="I207" s="20"/>
      <c r="J207" s="20"/>
      <c r="K207" s="20"/>
    </row>
    <row r="208" spans="1:11" ht="15.75" customHeight="1">
      <c r="A208" s="115" t="s">
        <v>44</v>
      </c>
      <c r="B208" s="73">
        <v>11337000000</v>
      </c>
      <c r="C208" s="70"/>
      <c r="D208" s="95"/>
      <c r="E208" s="95"/>
      <c r="F208" s="87">
        <f>SUM(B208:D208)</f>
        <v>11337000000</v>
      </c>
      <c r="G208" s="180"/>
      <c r="H208" s="21"/>
      <c r="I208" s="20"/>
      <c r="J208" s="20"/>
      <c r="K208" s="20"/>
    </row>
    <row r="209" spans="1:11" ht="15.75" customHeight="1">
      <c r="A209" s="120" t="s">
        <v>386</v>
      </c>
      <c r="B209" s="135"/>
      <c r="C209" s="70">
        <v>1724549</v>
      </c>
      <c r="D209" s="95"/>
      <c r="E209" s="95"/>
      <c r="F209" s="87">
        <f>SUM(B209:D209)</f>
        <v>1724549</v>
      </c>
      <c r="G209" s="180"/>
      <c r="H209" s="21"/>
      <c r="I209" s="20"/>
      <c r="J209" s="20"/>
      <c r="K209" s="20"/>
    </row>
    <row r="210" spans="1:11" ht="15.75" customHeight="1">
      <c r="A210" s="120" t="s">
        <v>164</v>
      </c>
      <c r="B210" s="95"/>
      <c r="C210" s="70"/>
      <c r="D210" s="95"/>
      <c r="E210" s="95"/>
      <c r="F210" s="87">
        <f>SUM(B210:D210)</f>
        <v>0</v>
      </c>
      <c r="H210" s="21"/>
      <c r="I210" s="20"/>
      <c r="J210" s="20"/>
      <c r="K210" s="20"/>
    </row>
    <row r="211" spans="1:11" ht="15.75" customHeight="1">
      <c r="A211" s="115" t="s">
        <v>165</v>
      </c>
      <c r="B211" s="73"/>
      <c r="C211" s="70"/>
      <c r="D211" s="70"/>
      <c r="E211" s="70"/>
      <c r="F211" s="87">
        <f>SUM(B211:D211)</f>
        <v>0</v>
      </c>
      <c r="G211" s="180"/>
      <c r="H211" s="21"/>
      <c r="I211" s="20"/>
      <c r="J211" s="20"/>
      <c r="K211" s="20"/>
    </row>
    <row r="212" spans="1:11" ht="15.75" customHeight="1">
      <c r="A212" s="120" t="s">
        <v>402</v>
      </c>
      <c r="B212" s="73"/>
      <c r="C212" s="97"/>
      <c r="D212" s="95"/>
      <c r="E212" s="95"/>
      <c r="F212" s="87">
        <f>SUM(B212:D212)</f>
        <v>0</v>
      </c>
      <c r="H212" s="21"/>
      <c r="I212" s="20"/>
      <c r="J212" s="20"/>
      <c r="K212" s="20"/>
    </row>
    <row r="213" spans="1:11" ht="15.75" customHeight="1">
      <c r="A213" s="120" t="s">
        <v>167</v>
      </c>
      <c r="B213" s="97"/>
      <c r="C213" s="73">
        <f>+BALANCE!F70</f>
        <v>38648527</v>
      </c>
      <c r="D213" s="97"/>
      <c r="E213" s="97"/>
      <c r="F213" s="87">
        <f>+C213</f>
        <v>38648527</v>
      </c>
      <c r="G213" s="180"/>
      <c r="H213" s="21"/>
      <c r="I213" s="20"/>
      <c r="J213" s="20"/>
      <c r="K213" s="20"/>
    </row>
    <row r="214" spans="1:11" ht="15.75" customHeight="1">
      <c r="A214" s="115" t="s">
        <v>168</v>
      </c>
      <c r="B214" s="96"/>
      <c r="C214" s="177">
        <v>4630564</v>
      </c>
      <c r="D214" s="95"/>
      <c r="E214" s="95"/>
      <c r="F214" s="87">
        <f>SUM(B214:D214)</f>
        <v>4630564</v>
      </c>
      <c r="G214" s="180"/>
      <c r="H214" s="21"/>
      <c r="I214" s="20"/>
      <c r="J214" s="20"/>
      <c r="K214" s="20"/>
    </row>
    <row r="215" spans="1:11" ht="15.75" customHeight="1">
      <c r="A215" s="115" t="s">
        <v>169</v>
      </c>
      <c r="B215" s="95"/>
      <c r="C215" s="95"/>
      <c r="D215" s="95"/>
      <c r="E215" s="95"/>
      <c r="F215" s="87">
        <f>SUM(B215:D215)</f>
        <v>0</v>
      </c>
      <c r="H215" s="21"/>
      <c r="I215" s="20"/>
      <c r="J215" s="20"/>
      <c r="K215" s="20"/>
    </row>
    <row r="216" spans="1:11" ht="15.75" customHeight="1">
      <c r="A216" s="117" t="s">
        <v>170</v>
      </c>
      <c r="B216" s="75">
        <f>SUM(B208:B215)</f>
        <v>11337000000</v>
      </c>
      <c r="C216" s="75">
        <f>SUM(C208:C215)</f>
        <v>45003640</v>
      </c>
      <c r="D216" s="75"/>
      <c r="E216" s="75"/>
      <c r="F216" s="86">
        <f>SUM(F208:F215)</f>
        <v>11382003640</v>
      </c>
      <c r="G216" s="315"/>
      <c r="H216" s="21"/>
      <c r="I216" s="20"/>
      <c r="J216" s="20"/>
      <c r="K216" s="20"/>
    </row>
    <row r="217" spans="1:11" ht="15.75" customHeight="1">
      <c r="A217" s="118"/>
      <c r="B217" s="98"/>
      <c r="C217" s="98"/>
      <c r="D217" s="98"/>
      <c r="E217" s="98"/>
      <c r="F217" s="98"/>
      <c r="G217" s="99"/>
      <c r="H217" s="21"/>
      <c r="I217" s="20"/>
      <c r="J217" s="20"/>
      <c r="K217" s="20"/>
    </row>
    <row r="218" spans="1:11" ht="15.75" customHeight="1">
      <c r="A218" s="24"/>
      <c r="B218" s="45"/>
      <c r="C218" s="20"/>
      <c r="D218" s="20"/>
      <c r="E218" s="45"/>
      <c r="F218" s="45"/>
      <c r="G218" s="21"/>
      <c r="H218" s="21"/>
      <c r="I218" s="20"/>
      <c r="J218" s="20"/>
      <c r="K218" s="20"/>
    </row>
    <row r="219" spans="1:11" ht="15.75" customHeight="1">
      <c r="A219" s="24" t="s">
        <v>171</v>
      </c>
      <c r="B219" s="20"/>
      <c r="C219" s="20"/>
      <c r="D219" s="20"/>
      <c r="E219" s="20"/>
      <c r="F219" s="101"/>
      <c r="G219" s="21"/>
      <c r="H219" s="21"/>
      <c r="I219" s="20"/>
      <c r="J219" s="20"/>
      <c r="K219" s="20"/>
    </row>
    <row r="220" spans="1:11" ht="15.75" customHeight="1">
      <c r="A220" s="24"/>
      <c r="B220" s="20"/>
      <c r="C220" s="20"/>
      <c r="D220" s="20"/>
      <c r="E220" s="20"/>
      <c r="F220" s="20"/>
      <c r="G220" s="21"/>
      <c r="H220" s="21"/>
      <c r="I220" s="20"/>
      <c r="J220" s="20"/>
      <c r="K220" s="20"/>
    </row>
    <row r="221" spans="1:11" ht="15.75" customHeight="1">
      <c r="A221" s="24" t="s">
        <v>357</v>
      </c>
      <c r="B221" s="20"/>
      <c r="C221" s="20"/>
      <c r="D221" s="20"/>
      <c r="E221" s="20"/>
      <c r="F221" s="20"/>
      <c r="G221" s="21"/>
      <c r="H221" s="21"/>
      <c r="I221" s="20"/>
      <c r="J221" s="20"/>
      <c r="K221" s="20"/>
    </row>
    <row r="222" spans="1:11" ht="15.75" customHeight="1">
      <c r="A222" s="24"/>
      <c r="B222" s="20"/>
      <c r="C222" s="20"/>
      <c r="D222" s="20"/>
      <c r="E222" s="20"/>
      <c r="F222" s="20"/>
      <c r="G222" s="21"/>
      <c r="H222" s="21"/>
      <c r="I222" s="20"/>
      <c r="J222" s="20"/>
      <c r="K222" s="20"/>
    </row>
    <row r="223" spans="1:11" ht="15.75" customHeight="1">
      <c r="A223" s="24" t="s">
        <v>172</v>
      </c>
      <c r="B223" s="20"/>
      <c r="C223" s="20"/>
      <c r="D223" s="20"/>
      <c r="E223" s="20"/>
      <c r="F223" s="20"/>
      <c r="G223" s="21"/>
      <c r="H223" s="21"/>
      <c r="I223" s="20"/>
      <c r="J223" s="20"/>
      <c r="K223" s="20"/>
    </row>
    <row r="224" spans="1:11" ht="15.75" customHeight="1">
      <c r="A224" s="24" t="s">
        <v>296</v>
      </c>
      <c r="B224" s="20"/>
      <c r="C224" s="20"/>
      <c r="D224" s="20"/>
      <c r="E224" s="20"/>
      <c r="F224" s="20"/>
      <c r="G224" s="21"/>
      <c r="H224" s="21"/>
      <c r="I224" s="20"/>
      <c r="J224" s="20"/>
      <c r="K224" s="20"/>
    </row>
    <row r="225" spans="1:11" ht="15.75" customHeight="1">
      <c r="A225" s="108" t="s">
        <v>227</v>
      </c>
      <c r="B225" s="69" t="s">
        <v>250</v>
      </c>
      <c r="C225" s="69" t="s">
        <v>251</v>
      </c>
      <c r="D225" s="20"/>
      <c r="E225" s="20"/>
      <c r="F225" s="20"/>
      <c r="G225" s="21"/>
      <c r="H225" s="21"/>
      <c r="I225" s="20"/>
      <c r="J225" s="20"/>
      <c r="K225" s="20"/>
    </row>
    <row r="226" spans="1:11" ht="15.75" customHeight="1">
      <c r="A226" s="391" t="s">
        <v>521</v>
      </c>
      <c r="B226" s="79">
        <v>2972500000</v>
      </c>
      <c r="C226" s="69"/>
      <c r="D226" s="20"/>
      <c r="E226" s="20"/>
      <c r="F226" s="20"/>
      <c r="G226" s="21"/>
      <c r="H226" s="21"/>
      <c r="I226" s="20"/>
      <c r="J226" s="20"/>
      <c r="K226" s="20"/>
    </row>
    <row r="227" spans="1:11" ht="15.75" customHeight="1">
      <c r="A227" s="130" t="s">
        <v>509</v>
      </c>
      <c r="B227" s="79">
        <v>351716857</v>
      </c>
      <c r="C227" s="40"/>
      <c r="D227" s="20"/>
      <c r="E227" s="20"/>
      <c r="F227" s="20"/>
      <c r="G227" s="21"/>
      <c r="H227" s="21"/>
      <c r="I227" s="20"/>
      <c r="J227" s="20"/>
      <c r="K227" s="20"/>
    </row>
    <row r="228" spans="1:11" ht="15.75" customHeight="1">
      <c r="A228" s="131" t="s">
        <v>541</v>
      </c>
      <c r="B228" s="79">
        <v>14468437</v>
      </c>
      <c r="C228" s="40"/>
      <c r="D228" s="20"/>
      <c r="E228" s="20"/>
      <c r="F228" s="20"/>
      <c r="G228" s="21"/>
      <c r="H228" s="21"/>
      <c r="I228" s="20"/>
      <c r="J228" s="20"/>
      <c r="K228" s="20"/>
    </row>
    <row r="229" spans="1:11" ht="15.75" customHeight="1">
      <c r="A229" s="131" t="s">
        <v>542</v>
      </c>
      <c r="B229" s="79">
        <v>58346161</v>
      </c>
      <c r="C229" s="40"/>
      <c r="D229" s="20"/>
      <c r="E229" s="20"/>
      <c r="F229" s="20"/>
      <c r="G229" s="21"/>
      <c r="H229" s="21"/>
      <c r="I229" s="20"/>
      <c r="J229" s="20"/>
      <c r="K229" s="20"/>
    </row>
    <row r="230" spans="1:11" ht="15.75" customHeight="1">
      <c r="A230" s="108" t="s">
        <v>232</v>
      </c>
      <c r="B230" s="100">
        <f>SUM(B226:B229)</f>
        <v>3397031455</v>
      </c>
      <c r="C230" s="100">
        <f ca="1">SUM(C227:C244)</f>
        <v>0</v>
      </c>
      <c r="D230" s="180"/>
      <c r="E230" s="20"/>
      <c r="F230" s="20"/>
      <c r="G230" s="21"/>
      <c r="H230" s="21"/>
      <c r="I230" s="20"/>
      <c r="J230" s="20"/>
      <c r="K230" s="20"/>
    </row>
    <row r="231" spans="1:11" ht="15.75" customHeight="1">
      <c r="A231" s="24"/>
      <c r="B231" s="20"/>
      <c r="C231" s="20"/>
      <c r="D231" s="101"/>
      <c r="E231" s="20"/>
      <c r="F231" s="20"/>
      <c r="G231" s="21"/>
      <c r="H231" s="21"/>
      <c r="I231" s="20"/>
      <c r="J231" s="20"/>
      <c r="K231" s="20"/>
    </row>
    <row r="232" spans="1:11" ht="15.75" customHeight="1">
      <c r="A232" s="357" t="s">
        <v>174</v>
      </c>
      <c r="B232" s="20"/>
      <c r="C232" s="20"/>
      <c r="D232" s="20"/>
      <c r="E232" s="20"/>
      <c r="F232" s="20"/>
      <c r="G232" s="21"/>
      <c r="H232" s="21"/>
      <c r="I232" s="20"/>
      <c r="J232" s="20"/>
      <c r="K232" s="20"/>
    </row>
    <row r="233" spans="1:11" ht="15.75" customHeight="1">
      <c r="A233" s="108" t="s">
        <v>227</v>
      </c>
      <c r="B233" s="69" t="s">
        <v>250</v>
      </c>
      <c r="C233" s="69" t="s">
        <v>251</v>
      </c>
      <c r="D233" s="20"/>
      <c r="E233" s="20"/>
      <c r="F233" s="20"/>
      <c r="G233" s="21"/>
      <c r="H233" s="21"/>
      <c r="I233" s="20"/>
      <c r="J233" s="20"/>
      <c r="K233" s="20"/>
    </row>
    <row r="234" spans="1:11" ht="15.75" customHeight="1">
      <c r="A234" s="131" t="s">
        <v>543</v>
      </c>
      <c r="B234" s="79">
        <v>358607425</v>
      </c>
      <c r="C234" s="40"/>
      <c r="D234" s="20"/>
      <c r="E234" s="20"/>
      <c r="F234" s="20"/>
      <c r="G234" s="21"/>
      <c r="H234" s="21"/>
      <c r="I234" s="20"/>
      <c r="J234" s="20"/>
      <c r="K234" s="20"/>
    </row>
    <row r="235" spans="1:11" ht="15.75" customHeight="1">
      <c r="A235" s="131" t="s">
        <v>544</v>
      </c>
      <c r="B235" s="79">
        <v>338540658</v>
      </c>
      <c r="C235" s="40"/>
      <c r="D235" s="20"/>
      <c r="E235" s="20"/>
      <c r="F235" s="20"/>
      <c r="G235" s="21"/>
      <c r="H235" s="21"/>
      <c r="I235" s="20"/>
      <c r="J235" s="20"/>
      <c r="K235" s="20"/>
    </row>
    <row r="236" spans="1:11" ht="15.75" customHeight="1">
      <c r="A236" s="131" t="s">
        <v>545</v>
      </c>
      <c r="B236" s="79">
        <v>360897293</v>
      </c>
      <c r="C236" s="40"/>
      <c r="D236" s="20"/>
      <c r="E236" s="20"/>
      <c r="F236" s="20"/>
      <c r="G236" s="21"/>
      <c r="H236" s="21"/>
      <c r="I236" s="20"/>
      <c r="J236" s="20"/>
      <c r="K236" s="20"/>
    </row>
    <row r="237" spans="1:11" ht="15.75" customHeight="1">
      <c r="A237" s="131" t="s">
        <v>546</v>
      </c>
      <c r="B237" s="79">
        <v>7909747</v>
      </c>
      <c r="C237" s="40"/>
      <c r="D237" s="20"/>
      <c r="E237" s="20"/>
      <c r="F237" s="20"/>
      <c r="G237" s="21"/>
      <c r="H237" s="21"/>
      <c r="I237" s="20"/>
      <c r="J237" s="20"/>
      <c r="K237" s="20"/>
    </row>
    <row r="238" spans="1:11" ht="15.75" customHeight="1">
      <c r="A238" s="108" t="s">
        <v>232</v>
      </c>
      <c r="B238" s="100">
        <f>SUM(B234:B237)</f>
        <v>1065955123</v>
      </c>
      <c r="C238" s="40"/>
      <c r="D238" s="101"/>
      <c r="E238" s="101"/>
      <c r="F238" s="101"/>
      <c r="G238" s="21"/>
      <c r="H238" s="21"/>
      <c r="I238" s="20"/>
      <c r="J238" s="20"/>
      <c r="K238" s="20"/>
    </row>
    <row r="239" spans="1:11" ht="15.75" customHeight="1">
      <c r="A239" s="24"/>
      <c r="B239" s="20"/>
      <c r="C239" s="20"/>
      <c r="D239" s="101"/>
      <c r="E239" s="20"/>
      <c r="F239" s="20"/>
      <c r="G239" s="21"/>
      <c r="H239" s="21"/>
      <c r="I239" s="20"/>
      <c r="J239" s="20"/>
      <c r="K239" s="20"/>
    </row>
    <row r="240" spans="1:11" ht="15.75" customHeight="1">
      <c r="A240" s="24"/>
      <c r="B240" s="20"/>
      <c r="C240" s="20"/>
      <c r="D240" s="101"/>
      <c r="E240" s="20"/>
      <c r="F240" s="20"/>
      <c r="G240" s="21"/>
      <c r="H240" s="21"/>
      <c r="I240" s="20"/>
      <c r="J240" s="20"/>
      <c r="K240" s="20"/>
    </row>
    <row r="241" spans="1:11" ht="15.75" customHeight="1">
      <c r="A241" s="24" t="s">
        <v>173</v>
      </c>
      <c r="B241" s="20"/>
      <c r="C241" s="20"/>
      <c r="D241" s="20"/>
      <c r="E241" s="20"/>
      <c r="F241" s="20"/>
      <c r="G241" s="21"/>
      <c r="H241" s="21"/>
      <c r="I241" s="20"/>
      <c r="J241" s="20"/>
      <c r="K241" s="20"/>
    </row>
    <row r="242" spans="1:11" ht="15.75" customHeight="1">
      <c r="A242" s="24"/>
      <c r="B242" s="20"/>
      <c r="C242" s="20"/>
      <c r="D242" s="20"/>
      <c r="E242" s="20"/>
      <c r="F242" s="20"/>
      <c r="G242" s="21"/>
      <c r="H242" s="21"/>
      <c r="I242" s="20"/>
      <c r="J242" s="20"/>
      <c r="K242" s="20"/>
    </row>
    <row r="243" spans="1:11" ht="15.75" customHeight="1">
      <c r="A243" s="108" t="s">
        <v>227</v>
      </c>
      <c r="B243" s="69" t="s">
        <v>250</v>
      </c>
      <c r="C243" s="69" t="s">
        <v>251</v>
      </c>
      <c r="D243" s="20"/>
      <c r="E243" s="20"/>
      <c r="F243" s="20"/>
      <c r="G243" s="21"/>
      <c r="H243" s="21"/>
      <c r="I243" s="20"/>
      <c r="J243" s="20"/>
      <c r="K243" s="20"/>
    </row>
    <row r="244" spans="1:11" ht="15.75" customHeight="1">
      <c r="A244" s="131" t="s">
        <v>547</v>
      </c>
      <c r="B244" s="79">
        <v>8045676</v>
      </c>
      <c r="C244" s="40"/>
      <c r="D244" s="101"/>
      <c r="E244" s="20"/>
      <c r="F244" s="20"/>
      <c r="G244" s="21"/>
      <c r="H244" s="21"/>
      <c r="I244" s="20"/>
      <c r="J244" s="20"/>
      <c r="K244" s="20"/>
    </row>
    <row r="245" spans="1:11" ht="15.75" customHeight="1">
      <c r="A245" s="131" t="s">
        <v>548</v>
      </c>
      <c r="B245" s="79">
        <v>27842959</v>
      </c>
      <c r="C245" s="40"/>
      <c r="D245" s="101"/>
      <c r="E245" s="20"/>
      <c r="F245" s="20"/>
      <c r="G245" s="21"/>
      <c r="H245" s="21"/>
      <c r="I245" s="20"/>
      <c r="J245" s="20"/>
      <c r="K245" s="20"/>
    </row>
    <row r="246" spans="1:11" ht="15.75" customHeight="1">
      <c r="A246" s="108" t="s">
        <v>232</v>
      </c>
      <c r="B246" s="100">
        <f>SUM(B244:B245)</f>
        <v>35888635</v>
      </c>
      <c r="C246" s="40"/>
      <c r="D246" s="101"/>
      <c r="E246" s="101"/>
      <c r="F246" s="20"/>
      <c r="G246" s="21"/>
      <c r="H246" s="21"/>
      <c r="I246" s="20"/>
      <c r="J246" s="20"/>
      <c r="K246" s="20"/>
    </row>
    <row r="247" spans="1:11" ht="15.75" customHeight="1">
      <c r="A247" s="107"/>
      <c r="B247" s="20"/>
      <c r="C247" s="20"/>
      <c r="D247" s="20"/>
      <c r="E247" s="20"/>
      <c r="F247" s="20"/>
      <c r="G247" s="21"/>
      <c r="H247" s="21"/>
      <c r="I247" s="20"/>
      <c r="J247" s="20"/>
      <c r="K247" s="20"/>
    </row>
    <row r="248" spans="1:11" ht="15.75" customHeight="1">
      <c r="A248" s="24" t="s">
        <v>355</v>
      </c>
      <c r="B248" s="20"/>
      <c r="C248" s="20"/>
    </row>
    <row r="249" spans="1:11" ht="15.75" customHeight="1">
      <c r="A249" s="108" t="s">
        <v>356</v>
      </c>
      <c r="B249" s="90" t="s">
        <v>250</v>
      </c>
      <c r="C249" s="90" t="s">
        <v>251</v>
      </c>
      <c r="D249" s="20"/>
      <c r="E249" s="20"/>
      <c r="F249" s="20"/>
      <c r="G249" s="21"/>
      <c r="H249" s="21"/>
      <c r="I249" s="20"/>
      <c r="J249" s="20"/>
      <c r="K249" s="20"/>
    </row>
    <row r="250" spans="1:11" ht="15.75" customHeight="1">
      <c r="A250" s="108" t="s">
        <v>520</v>
      </c>
      <c r="B250" s="73">
        <v>2972500000</v>
      </c>
      <c r="C250" s="90"/>
      <c r="D250" s="20"/>
      <c r="E250" s="20"/>
      <c r="F250" s="20"/>
      <c r="G250" s="21"/>
      <c r="H250" s="21"/>
      <c r="I250" s="20"/>
      <c r="J250" s="20"/>
      <c r="K250" s="20"/>
    </row>
    <row r="251" spans="1:11" ht="15.75" customHeight="1">
      <c r="A251" s="111" t="s">
        <v>510</v>
      </c>
      <c r="B251" s="73">
        <v>77707044</v>
      </c>
      <c r="C251" s="73"/>
      <c r="D251" s="20"/>
      <c r="E251" s="20"/>
      <c r="F251" s="20"/>
      <c r="G251" s="21"/>
      <c r="H251" s="21"/>
      <c r="I251" s="20"/>
      <c r="J251" s="20"/>
      <c r="K251" s="20"/>
    </row>
    <row r="252" spans="1:11" ht="15.75" customHeight="1">
      <c r="A252" s="111" t="s">
        <v>511</v>
      </c>
      <c r="B252" s="73">
        <v>11680018</v>
      </c>
      <c r="C252" s="73"/>
      <c r="D252" s="45"/>
      <c r="E252" s="20"/>
      <c r="F252" s="20"/>
      <c r="G252" s="21"/>
      <c r="H252" s="21"/>
      <c r="I252" s="20"/>
      <c r="J252" s="20"/>
      <c r="K252" s="20"/>
    </row>
    <row r="253" spans="1:11" ht="15.75" customHeight="1">
      <c r="A253" s="111" t="s">
        <v>512</v>
      </c>
      <c r="B253" s="73">
        <v>14924826</v>
      </c>
      <c r="C253" s="73"/>
      <c r="D253" s="20"/>
      <c r="E253" s="20"/>
      <c r="F253" s="20"/>
      <c r="G253" s="21"/>
      <c r="H253" s="21"/>
      <c r="I253" s="20"/>
      <c r="J253" s="20"/>
      <c r="K253" s="20"/>
    </row>
    <row r="254" spans="1:11" ht="15.75" customHeight="1">
      <c r="A254" s="108" t="s">
        <v>232</v>
      </c>
      <c r="B254" s="100">
        <f>SUM(B250:B253)</f>
        <v>3076811888</v>
      </c>
      <c r="C254" s="40"/>
      <c r="D254" s="101"/>
      <c r="E254" s="101"/>
      <c r="F254" s="101"/>
      <c r="G254" s="21"/>
      <c r="H254" s="21"/>
      <c r="I254" s="20"/>
      <c r="J254" s="20"/>
      <c r="K254" s="20"/>
    </row>
    <row r="255" spans="1:11" ht="15.75" customHeight="1">
      <c r="A255" s="24"/>
      <c r="B255" s="20"/>
      <c r="C255" s="20"/>
      <c r="D255" s="20"/>
      <c r="E255" s="20"/>
      <c r="F255" s="20"/>
      <c r="G255" s="21"/>
      <c r="H255" s="21"/>
      <c r="I255" s="20"/>
      <c r="J255" s="20"/>
      <c r="K255" s="20"/>
    </row>
    <row r="256" spans="1:11" ht="15.75" customHeight="1">
      <c r="A256" s="24" t="s">
        <v>175</v>
      </c>
      <c r="B256" s="20"/>
      <c r="C256" s="20"/>
      <c r="D256" s="20"/>
      <c r="E256" s="20"/>
      <c r="F256" s="20"/>
      <c r="G256" s="21"/>
      <c r="H256" s="21"/>
      <c r="I256" s="20"/>
      <c r="J256" s="20"/>
      <c r="K256" s="20"/>
    </row>
    <row r="257" spans="1:11" ht="15.75" customHeight="1">
      <c r="A257" s="108" t="s">
        <v>71</v>
      </c>
      <c r="B257" s="90" t="s">
        <v>250</v>
      </c>
      <c r="C257" s="90" t="s">
        <v>251</v>
      </c>
      <c r="D257" s="45"/>
      <c r="E257" s="20"/>
      <c r="F257" s="20"/>
      <c r="G257" s="21"/>
      <c r="H257" s="21"/>
      <c r="I257" s="20"/>
      <c r="J257" s="20"/>
      <c r="K257" s="20"/>
    </row>
    <row r="258" spans="1:11" ht="15.75" customHeight="1">
      <c r="A258" s="111" t="s">
        <v>555</v>
      </c>
      <c r="B258" s="73">
        <v>787371694</v>
      </c>
      <c r="C258" s="90"/>
      <c r="D258" s="45"/>
      <c r="E258" s="20"/>
      <c r="F258" s="20"/>
      <c r="G258" s="21"/>
      <c r="H258" s="21"/>
      <c r="I258" s="20"/>
      <c r="J258" s="20"/>
      <c r="K258" s="20"/>
    </row>
    <row r="259" spans="1:11" ht="15.75" customHeight="1">
      <c r="A259" s="111" t="s">
        <v>556</v>
      </c>
      <c r="B259" s="73">
        <v>117659088</v>
      </c>
      <c r="C259" s="90"/>
      <c r="D259" s="45"/>
      <c r="E259" s="20"/>
      <c r="F259" s="20"/>
      <c r="G259" s="21"/>
      <c r="H259" s="21"/>
      <c r="I259" s="20"/>
      <c r="J259" s="20"/>
      <c r="K259" s="20"/>
    </row>
    <row r="260" spans="1:11" ht="15.75" customHeight="1">
      <c r="A260" s="111" t="s">
        <v>404</v>
      </c>
      <c r="B260" s="73">
        <v>216960000</v>
      </c>
      <c r="C260" s="73"/>
      <c r="D260" s="45"/>
      <c r="E260" s="20"/>
      <c r="F260" s="20"/>
      <c r="G260" s="21"/>
      <c r="H260" s="21"/>
      <c r="I260" s="20"/>
      <c r="J260" s="20"/>
      <c r="K260" s="20"/>
    </row>
    <row r="261" spans="1:11" ht="15.75" customHeight="1">
      <c r="A261" s="111" t="s">
        <v>513</v>
      </c>
      <c r="B261" s="73">
        <v>18080000</v>
      </c>
      <c r="C261" s="73"/>
      <c r="D261" s="45"/>
      <c r="E261" s="20"/>
      <c r="F261" s="20"/>
      <c r="G261" s="21"/>
      <c r="H261" s="21"/>
      <c r="I261" s="20"/>
      <c r="J261" s="20"/>
      <c r="K261" s="20"/>
    </row>
    <row r="262" spans="1:11" ht="15.75" customHeight="1">
      <c r="A262" s="111" t="s">
        <v>549</v>
      </c>
      <c r="B262" s="73">
        <v>7466667</v>
      </c>
      <c r="C262" s="73"/>
      <c r="D262" s="45"/>
      <c r="E262" s="20"/>
      <c r="F262" s="20"/>
      <c r="G262" s="21"/>
      <c r="H262" s="21"/>
      <c r="I262" s="20"/>
      <c r="J262" s="20"/>
      <c r="K262" s="20"/>
    </row>
    <row r="263" spans="1:11" ht="15.75" customHeight="1">
      <c r="A263" s="111" t="s">
        <v>514</v>
      </c>
      <c r="B263" s="73">
        <v>37030400</v>
      </c>
      <c r="C263" s="73"/>
      <c r="D263" s="45"/>
      <c r="E263" s="20"/>
      <c r="F263" s="20"/>
      <c r="G263" s="21"/>
      <c r="H263" s="21"/>
      <c r="I263" s="20"/>
      <c r="J263" s="20"/>
      <c r="K263" s="20"/>
    </row>
    <row r="264" spans="1:11" ht="15.75" customHeight="1">
      <c r="A264" s="111" t="s">
        <v>69</v>
      </c>
      <c r="B264" s="73">
        <v>2973215</v>
      </c>
      <c r="C264" s="73"/>
      <c r="D264" s="20"/>
      <c r="E264" s="20"/>
      <c r="F264" s="20"/>
      <c r="G264" s="21"/>
      <c r="H264" s="21"/>
      <c r="I264" s="20"/>
      <c r="J264" s="20"/>
      <c r="K264" s="20"/>
    </row>
    <row r="265" spans="1:11" ht="15.75" customHeight="1">
      <c r="A265" s="111" t="s">
        <v>550</v>
      </c>
      <c r="B265" s="73">
        <v>6090909</v>
      </c>
      <c r="C265" s="73"/>
      <c r="D265" s="20"/>
      <c r="E265" s="20"/>
      <c r="F265" s="20"/>
      <c r="G265" s="21"/>
      <c r="H265" s="21"/>
      <c r="I265" s="20"/>
      <c r="J265" s="20"/>
      <c r="K265" s="20"/>
    </row>
    <row r="266" spans="1:11" ht="15.75" customHeight="1">
      <c r="A266" s="111" t="s">
        <v>405</v>
      </c>
      <c r="B266" s="73">
        <v>181818</v>
      </c>
      <c r="C266" s="73"/>
      <c r="D266" s="20"/>
      <c r="E266" s="20"/>
      <c r="F266" s="20"/>
      <c r="G266" s="21"/>
      <c r="H266" s="21"/>
      <c r="I266" s="20"/>
      <c r="J266" s="20"/>
      <c r="K266" s="20"/>
    </row>
    <row r="267" spans="1:11" ht="15.75" customHeight="1">
      <c r="A267" s="111" t="s">
        <v>551</v>
      </c>
      <c r="B267" s="73">
        <v>70427842</v>
      </c>
      <c r="C267" s="73"/>
      <c r="D267" s="20"/>
      <c r="E267" s="20"/>
      <c r="F267" s="20"/>
      <c r="G267" s="21"/>
      <c r="H267" s="21"/>
      <c r="I267" s="20"/>
      <c r="J267" s="20"/>
      <c r="K267" s="20"/>
    </row>
    <row r="268" spans="1:11" ht="15.75" customHeight="1">
      <c r="A268" s="111" t="s">
        <v>552</v>
      </c>
      <c r="B268" s="73">
        <v>16571409</v>
      </c>
      <c r="C268" s="73"/>
      <c r="D268" s="20"/>
      <c r="E268" s="20"/>
      <c r="F268" s="20"/>
      <c r="G268" s="21"/>
      <c r="H268" s="21"/>
      <c r="I268" s="20"/>
      <c r="J268" s="20"/>
      <c r="K268" s="20"/>
    </row>
    <row r="269" spans="1:11" ht="15.75" customHeight="1">
      <c r="A269" s="111" t="s">
        <v>553</v>
      </c>
      <c r="B269" s="73">
        <v>6508511</v>
      </c>
      <c r="C269" s="73"/>
      <c r="D269" s="20"/>
      <c r="E269" s="20"/>
      <c r="F269" s="20"/>
      <c r="G269" s="21"/>
      <c r="H269" s="21"/>
      <c r="I269" s="20"/>
      <c r="J269" s="20"/>
      <c r="K269" s="20"/>
    </row>
    <row r="270" spans="1:11" ht="15.75" customHeight="1">
      <c r="A270" s="111" t="s">
        <v>101</v>
      </c>
      <c r="B270" s="73">
        <v>5263104</v>
      </c>
      <c r="C270" s="73"/>
      <c r="D270" s="20"/>
      <c r="E270" s="20"/>
      <c r="F270" s="20"/>
      <c r="G270" s="21"/>
      <c r="H270" s="21"/>
      <c r="I270" s="20"/>
      <c r="J270" s="20"/>
      <c r="K270" s="20"/>
    </row>
    <row r="271" spans="1:11" ht="15.75" customHeight="1">
      <c r="A271" s="111" t="s">
        <v>554</v>
      </c>
      <c r="B271" s="73">
        <v>74913180</v>
      </c>
      <c r="C271" s="73"/>
      <c r="D271" s="20"/>
      <c r="E271" s="20"/>
      <c r="F271" s="20"/>
      <c r="G271" s="21"/>
      <c r="H271" s="21"/>
      <c r="I271" s="20"/>
      <c r="J271" s="20"/>
      <c r="K271" s="20"/>
    </row>
    <row r="272" spans="1:11" ht="15.75" customHeight="1">
      <c r="A272" s="108" t="s">
        <v>177</v>
      </c>
      <c r="B272" s="91">
        <f>SUM(B258:B271)</f>
        <v>1367497837</v>
      </c>
      <c r="C272" s="91"/>
      <c r="D272" s="45"/>
      <c r="E272" s="45"/>
      <c r="F272" s="45"/>
      <c r="G272" s="21"/>
      <c r="H272" s="21"/>
      <c r="I272" s="20"/>
      <c r="J272" s="20"/>
      <c r="K272" s="20"/>
    </row>
    <row r="273" spans="1:11" ht="15.75" customHeight="1">
      <c r="A273" s="24"/>
      <c r="B273" s="92"/>
      <c r="C273" s="92"/>
      <c r="D273" s="45"/>
      <c r="E273" s="45"/>
      <c r="F273" s="45"/>
      <c r="G273" s="21"/>
      <c r="H273" s="21"/>
      <c r="I273" s="20"/>
      <c r="J273" s="20"/>
      <c r="K273" s="20"/>
    </row>
    <row r="274" spans="1:11" ht="15.75" customHeight="1">
      <c r="A274" s="107"/>
      <c r="B274" s="20"/>
      <c r="C274" s="20"/>
      <c r="D274" s="20"/>
      <c r="E274" s="20"/>
      <c r="F274" s="20"/>
      <c r="G274" s="21"/>
      <c r="H274" s="21"/>
      <c r="I274" s="20"/>
      <c r="J274" s="20"/>
      <c r="K274" s="20"/>
    </row>
    <row r="275" spans="1:11" ht="15.75" customHeight="1">
      <c r="A275" s="357" t="s">
        <v>178</v>
      </c>
      <c r="B275" s="20"/>
      <c r="C275" s="20"/>
      <c r="D275" s="20"/>
      <c r="E275" s="20"/>
      <c r="F275" s="20"/>
      <c r="G275" s="21"/>
      <c r="H275" s="21"/>
      <c r="I275" s="20"/>
      <c r="J275" s="20"/>
      <c r="K275" s="20"/>
    </row>
    <row r="276" spans="1:11" ht="15.75" customHeight="1">
      <c r="A276" s="24"/>
      <c r="B276" s="90" t="s">
        <v>250</v>
      </c>
      <c r="C276" s="90" t="s">
        <v>251</v>
      </c>
      <c r="D276" s="20"/>
      <c r="E276" s="20"/>
      <c r="F276" s="20"/>
      <c r="G276" s="21"/>
      <c r="H276" s="21"/>
      <c r="I276" s="20"/>
      <c r="J276" s="20"/>
      <c r="K276" s="20"/>
    </row>
    <row r="277" spans="1:11" ht="15.75" customHeight="1">
      <c r="A277" s="111" t="s">
        <v>260</v>
      </c>
      <c r="B277" s="318"/>
      <c r="C277" s="40"/>
      <c r="D277" s="20"/>
      <c r="E277" s="20"/>
      <c r="F277" s="20"/>
      <c r="G277" s="21"/>
      <c r="H277" s="21"/>
      <c r="I277" s="20"/>
      <c r="J277" s="20"/>
      <c r="K277" s="20"/>
    </row>
    <row r="278" spans="1:11" ht="15.75" customHeight="1">
      <c r="A278" s="108" t="s">
        <v>170</v>
      </c>
      <c r="B278" s="102">
        <f>SUM(B277:B277)</f>
        <v>0</v>
      </c>
      <c r="C278" s="102">
        <f>SUM(C277:C277)</f>
        <v>0</v>
      </c>
      <c r="D278" s="101"/>
      <c r="E278" s="101"/>
      <c r="F278" s="101"/>
      <c r="G278" s="21"/>
      <c r="H278" s="21"/>
      <c r="I278" s="20"/>
      <c r="J278" s="20"/>
      <c r="K278" s="20"/>
    </row>
    <row r="279" spans="1:11" ht="15.75" customHeight="1">
      <c r="A279" s="24"/>
      <c r="B279" s="20"/>
      <c r="C279" s="20"/>
      <c r="D279" s="20"/>
      <c r="E279" s="20"/>
      <c r="F279" s="20"/>
      <c r="G279" s="21"/>
      <c r="H279" s="21"/>
      <c r="I279" s="20"/>
      <c r="J279" s="20"/>
      <c r="K279" s="20"/>
    </row>
    <row r="280" spans="1:11" ht="15.75" customHeight="1">
      <c r="A280" s="107"/>
      <c r="B280" s="20"/>
      <c r="C280" s="20"/>
      <c r="D280" s="20"/>
      <c r="E280" s="20"/>
      <c r="F280" s="20"/>
      <c r="G280" s="21"/>
      <c r="H280" s="21"/>
      <c r="I280" s="20"/>
      <c r="J280" s="20"/>
      <c r="K280" s="20"/>
    </row>
    <row r="281" spans="1:11" ht="15.75" customHeight="1">
      <c r="A281" s="24" t="s">
        <v>179</v>
      </c>
      <c r="B281" s="20"/>
      <c r="C281" s="20"/>
      <c r="D281" s="20"/>
      <c r="E281" s="20"/>
      <c r="F281" s="20"/>
      <c r="G281" s="21"/>
      <c r="H281" s="21"/>
      <c r="I281" s="20"/>
      <c r="J281" s="20"/>
      <c r="K281" s="20"/>
    </row>
    <row r="282" spans="1:11" ht="15.75" customHeight="1">
      <c r="A282" s="24"/>
      <c r="B282" s="20"/>
      <c r="C282" s="20"/>
      <c r="D282" s="20"/>
      <c r="E282" s="20"/>
      <c r="F282" s="20"/>
      <c r="G282" s="21"/>
      <c r="H282" s="21"/>
      <c r="I282" s="20"/>
      <c r="J282" s="20"/>
      <c r="K282" s="20"/>
    </row>
    <row r="283" spans="1:11" ht="15.75" customHeight="1">
      <c r="A283" s="108" t="s">
        <v>227</v>
      </c>
      <c r="B283" s="137" t="s">
        <v>250</v>
      </c>
      <c r="C283" s="137" t="s">
        <v>251</v>
      </c>
      <c r="D283" s="20"/>
      <c r="E283" s="20"/>
      <c r="F283" s="20"/>
      <c r="G283" s="21"/>
      <c r="H283" s="21"/>
      <c r="I283" s="20"/>
      <c r="J283" s="20"/>
      <c r="K283" s="20"/>
    </row>
    <row r="284" spans="1:11" ht="15.75" customHeight="1">
      <c r="A284" s="130" t="s">
        <v>484</v>
      </c>
      <c r="B284" s="79">
        <v>6681112</v>
      </c>
      <c r="C284" s="40"/>
      <c r="D284" s="20"/>
      <c r="E284" s="20"/>
      <c r="F284" s="20"/>
      <c r="G284" s="21"/>
      <c r="H284" s="21"/>
      <c r="I284" s="20"/>
      <c r="J284" s="20"/>
      <c r="K284" s="20"/>
    </row>
    <row r="285" spans="1:11" ht="15.75" customHeight="1">
      <c r="A285" s="132" t="s">
        <v>294</v>
      </c>
      <c r="B285" s="79">
        <v>3972745</v>
      </c>
      <c r="C285" s="79">
        <v>0</v>
      </c>
      <c r="D285" s="20"/>
      <c r="E285" s="20"/>
      <c r="F285" s="20"/>
      <c r="G285" s="21"/>
      <c r="H285" s="21"/>
      <c r="I285" s="20"/>
      <c r="J285" s="20"/>
      <c r="K285" s="20"/>
    </row>
    <row r="286" spans="1:11" ht="15.75" customHeight="1">
      <c r="A286" s="108" t="s">
        <v>170</v>
      </c>
      <c r="B286" s="100">
        <f>SUM(B284:B285)</f>
        <v>10653857</v>
      </c>
      <c r="C286" s="40"/>
      <c r="D286" s="101"/>
      <c r="E286" s="45"/>
      <c r="F286" s="20"/>
      <c r="G286" s="21"/>
      <c r="H286" s="21"/>
      <c r="I286" s="20"/>
      <c r="J286" s="20"/>
      <c r="K286" s="20"/>
    </row>
    <row r="287" spans="1:11" ht="15.75" customHeight="1">
      <c r="A287" s="24"/>
      <c r="B287" s="20"/>
      <c r="C287" s="20"/>
      <c r="D287" s="20"/>
      <c r="E287" s="45"/>
      <c r="F287" s="20"/>
      <c r="G287" s="21"/>
      <c r="H287" s="21"/>
      <c r="I287" s="20"/>
      <c r="J287" s="20"/>
      <c r="K287" s="20"/>
    </row>
    <row r="288" spans="1:11" ht="15.75" customHeight="1">
      <c r="A288" s="24"/>
      <c r="B288" s="20"/>
      <c r="C288" s="20"/>
      <c r="D288" s="20"/>
      <c r="E288" s="20"/>
      <c r="F288" s="20"/>
      <c r="G288" s="21"/>
      <c r="H288" s="21"/>
      <c r="I288" s="20"/>
      <c r="J288" s="20"/>
      <c r="K288" s="20"/>
    </row>
    <row r="289" spans="1:11" ht="15.75" customHeight="1">
      <c r="A289" s="24" t="s">
        <v>180</v>
      </c>
      <c r="B289" s="20"/>
      <c r="C289" s="20"/>
      <c r="D289" s="20"/>
      <c r="E289" s="20"/>
      <c r="F289" s="20"/>
      <c r="G289" s="21"/>
      <c r="H289" s="21"/>
      <c r="I289" s="20"/>
      <c r="J289" s="20"/>
      <c r="K289" s="20"/>
    </row>
    <row r="290" spans="1:11" ht="15.75" customHeight="1">
      <c r="A290" s="24"/>
      <c r="B290" s="20"/>
      <c r="C290" s="20"/>
      <c r="D290" s="20"/>
      <c r="E290" s="20"/>
      <c r="F290" s="20"/>
      <c r="G290" s="21"/>
      <c r="H290" s="21"/>
      <c r="I290" s="20"/>
      <c r="J290" s="20"/>
      <c r="K290" s="20"/>
    </row>
    <row r="291" spans="1:11" ht="15.75" customHeight="1">
      <c r="A291" s="24"/>
      <c r="B291" s="90" t="s">
        <v>250</v>
      </c>
      <c r="C291" s="90" t="s">
        <v>251</v>
      </c>
      <c r="D291" s="20"/>
      <c r="E291" s="20"/>
      <c r="F291" s="20"/>
      <c r="G291" s="21"/>
      <c r="H291" s="21"/>
      <c r="I291" s="20"/>
      <c r="J291" s="20"/>
      <c r="K291" s="20"/>
    </row>
    <row r="292" spans="1:11" ht="15.75" customHeight="1">
      <c r="A292" s="111" t="s">
        <v>354</v>
      </c>
      <c r="B292" s="318">
        <v>2503461484</v>
      </c>
      <c r="C292" s="40"/>
      <c r="D292" s="20"/>
      <c r="E292" s="20"/>
      <c r="F292" s="20"/>
      <c r="G292" s="21"/>
      <c r="H292" s="21"/>
      <c r="I292" s="20"/>
      <c r="J292" s="20"/>
      <c r="K292" s="20"/>
    </row>
    <row r="293" spans="1:11" ht="15.75" customHeight="1">
      <c r="A293" s="111" t="s">
        <v>403</v>
      </c>
      <c r="B293" s="135">
        <v>-2503461484</v>
      </c>
      <c r="C293" s="73"/>
      <c r="D293" s="20"/>
      <c r="E293" s="20"/>
      <c r="F293" s="20"/>
      <c r="G293" s="21"/>
      <c r="H293" s="21"/>
      <c r="I293" s="20"/>
      <c r="J293" s="20"/>
      <c r="K293" s="20"/>
    </row>
    <row r="294" spans="1:11" ht="15.75" customHeight="1">
      <c r="A294" s="108" t="s">
        <v>170</v>
      </c>
      <c r="B294" s="102">
        <f>SUM(B292:B293)</f>
        <v>0</v>
      </c>
      <c r="C294" s="102">
        <f>SUM(C292:C293)</f>
        <v>0</v>
      </c>
      <c r="D294" s="101"/>
      <c r="E294" s="101"/>
      <c r="F294" s="101"/>
      <c r="G294" s="21"/>
      <c r="H294" s="21"/>
      <c r="I294" s="20"/>
      <c r="J294" s="20"/>
      <c r="K294" s="20"/>
    </row>
    <row r="295" spans="1:11" ht="15.75" customHeight="1">
      <c r="A295" s="24"/>
      <c r="B295" s="20"/>
      <c r="C295" s="20"/>
      <c r="D295" s="20"/>
      <c r="E295" s="20"/>
      <c r="F295" s="20"/>
      <c r="G295" s="21"/>
      <c r="H295" s="21"/>
      <c r="I295" s="20"/>
      <c r="J295" s="20"/>
      <c r="K295" s="20"/>
    </row>
    <row r="296" spans="1:11" ht="15.75" customHeight="1">
      <c r="A296" s="24" t="s">
        <v>271</v>
      </c>
      <c r="B296" s="20"/>
      <c r="C296" s="20"/>
      <c r="D296" s="20"/>
      <c r="E296" s="20"/>
      <c r="F296" s="20"/>
      <c r="G296" s="21"/>
      <c r="H296" s="21"/>
      <c r="I296" s="20"/>
      <c r="J296" s="20"/>
      <c r="K296" s="20"/>
    </row>
    <row r="297" spans="1:11" ht="15.75" customHeight="1">
      <c r="A297" s="24" t="s">
        <v>181</v>
      </c>
      <c r="B297" s="20"/>
      <c r="C297" s="20"/>
      <c r="D297" s="20"/>
      <c r="E297" s="20"/>
      <c r="F297" s="20"/>
      <c r="G297" s="21"/>
      <c r="H297" s="21"/>
      <c r="I297" s="20"/>
      <c r="J297" s="20"/>
      <c r="K297" s="20"/>
    </row>
    <row r="298" spans="1:11" ht="15.75" customHeight="1">
      <c r="A298" s="24"/>
      <c r="B298" s="20"/>
      <c r="C298" s="20"/>
      <c r="D298" s="20"/>
      <c r="E298" s="20"/>
      <c r="F298" s="20"/>
      <c r="G298" s="21"/>
      <c r="H298" s="21"/>
      <c r="I298" s="20"/>
      <c r="J298" s="20"/>
      <c r="K298" s="20"/>
    </row>
    <row r="299" spans="1:11" ht="15.75" customHeight="1">
      <c r="A299" s="107" t="s">
        <v>444</v>
      </c>
      <c r="B299" s="20"/>
      <c r="C299" s="20"/>
      <c r="D299" s="20"/>
      <c r="E299" s="20"/>
      <c r="F299" s="20"/>
      <c r="G299" s="21"/>
      <c r="H299" s="21"/>
      <c r="I299" s="20"/>
      <c r="J299" s="20"/>
      <c r="K299" s="20"/>
    </row>
    <row r="300" spans="1:11" ht="15.75" customHeight="1">
      <c r="A300" s="107"/>
      <c r="B300" s="20"/>
      <c r="C300" s="20"/>
      <c r="D300" s="20"/>
      <c r="E300" s="20"/>
      <c r="F300" s="20"/>
      <c r="G300" s="21"/>
      <c r="H300" s="21"/>
      <c r="I300" s="20"/>
      <c r="J300" s="20"/>
      <c r="K300" s="20"/>
    </row>
    <row r="301" spans="1:11" ht="15.75" customHeight="1">
      <c r="A301" s="24" t="s">
        <v>182</v>
      </c>
      <c r="B301" s="20"/>
      <c r="C301" s="20"/>
      <c r="D301" s="20"/>
      <c r="E301" s="20"/>
      <c r="F301" s="20"/>
      <c r="G301" s="21"/>
      <c r="H301" s="21"/>
      <c r="I301" s="20"/>
      <c r="J301" s="20"/>
      <c r="K301" s="20"/>
    </row>
    <row r="302" spans="1:11" ht="15.75" customHeight="1">
      <c r="A302" s="24"/>
      <c r="B302" s="20"/>
      <c r="C302" s="20"/>
      <c r="D302" s="20"/>
      <c r="E302" s="20"/>
      <c r="F302" s="20"/>
      <c r="G302" s="21"/>
      <c r="H302" s="21"/>
      <c r="I302" s="20"/>
      <c r="J302" s="20"/>
      <c r="K302" s="20"/>
    </row>
    <row r="303" spans="1:11" ht="15.75" customHeight="1">
      <c r="A303" s="107" t="s">
        <v>444</v>
      </c>
      <c r="B303" s="20"/>
      <c r="C303" s="20"/>
      <c r="D303" s="20"/>
      <c r="E303" s="20"/>
      <c r="F303" s="20"/>
      <c r="G303" s="21"/>
      <c r="H303" s="21"/>
      <c r="I303" s="20"/>
      <c r="J303" s="20"/>
      <c r="K303" s="20"/>
    </row>
    <row r="304" spans="1:11" ht="15.75" customHeight="1">
      <c r="A304" s="107"/>
      <c r="B304" s="20"/>
      <c r="C304" s="20"/>
      <c r="D304" s="20"/>
      <c r="E304" s="20"/>
      <c r="F304" s="20"/>
      <c r="G304" s="21"/>
      <c r="H304" s="21"/>
      <c r="I304" s="20"/>
      <c r="J304" s="20"/>
      <c r="K304" s="20"/>
    </row>
    <row r="305" spans="1:11" ht="15.75" customHeight="1">
      <c r="A305" s="24" t="s">
        <v>183</v>
      </c>
      <c r="B305" s="20"/>
      <c r="C305" s="20"/>
      <c r="D305" s="20"/>
      <c r="E305" s="20"/>
      <c r="F305" s="20"/>
      <c r="G305" s="21"/>
      <c r="H305" s="21"/>
      <c r="I305" s="20"/>
      <c r="J305" s="20"/>
      <c r="K305" s="20"/>
    </row>
    <row r="306" spans="1:11" ht="15.75" customHeight="1">
      <c r="A306" s="24"/>
      <c r="B306" s="20"/>
      <c r="C306" s="20"/>
      <c r="D306" s="20"/>
      <c r="E306" s="20"/>
      <c r="F306" s="20"/>
      <c r="G306" s="21"/>
      <c r="H306" s="21"/>
      <c r="I306" s="20"/>
      <c r="J306" s="20"/>
      <c r="K306" s="20"/>
    </row>
    <row r="307" spans="1:11" ht="15.75" customHeight="1">
      <c r="A307" s="533" t="s">
        <v>570</v>
      </c>
      <c r="B307" s="533"/>
      <c r="C307" s="533"/>
      <c r="D307" s="20"/>
      <c r="E307" s="20"/>
      <c r="F307" s="20"/>
      <c r="G307" s="21"/>
      <c r="H307" s="21"/>
      <c r="I307" s="20"/>
      <c r="J307" s="20"/>
      <c r="K307" s="20"/>
    </row>
    <row r="308" spans="1:11" ht="15.75" customHeight="1">
      <c r="A308" s="533"/>
      <c r="B308" s="533"/>
      <c r="C308" s="533"/>
      <c r="D308" s="20"/>
      <c r="E308" s="20"/>
      <c r="F308" s="20"/>
      <c r="G308" s="21"/>
      <c r="H308" s="21"/>
      <c r="I308" s="20"/>
      <c r="J308" s="20"/>
      <c r="K308" s="20"/>
    </row>
    <row r="309" spans="1:11" ht="15.75" customHeight="1">
      <c r="A309" s="533"/>
      <c r="B309" s="533"/>
      <c r="C309" s="533"/>
      <c r="D309" s="20"/>
      <c r="E309" s="20"/>
      <c r="F309" s="20"/>
      <c r="G309" s="21"/>
      <c r="H309" s="21"/>
      <c r="I309" s="20"/>
      <c r="J309" s="20"/>
      <c r="K309" s="20"/>
    </row>
    <row r="310" spans="1:11" ht="7.5" customHeight="1">
      <c r="A310" s="533"/>
      <c r="B310" s="533"/>
      <c r="C310" s="533"/>
      <c r="D310" s="24"/>
      <c r="E310" s="24"/>
      <c r="F310" s="24"/>
      <c r="G310" s="24"/>
      <c r="H310" s="24"/>
      <c r="I310" s="24"/>
      <c r="J310" s="24"/>
      <c r="K310" s="20"/>
    </row>
    <row r="311" spans="1:11" ht="4.5" customHeight="1">
      <c r="A311" s="533"/>
      <c r="B311" s="533"/>
      <c r="C311" s="533"/>
      <c r="D311" s="20"/>
      <c r="E311" s="20"/>
      <c r="F311" s="20"/>
      <c r="G311" s="21"/>
      <c r="H311" s="21"/>
      <c r="I311" s="20"/>
      <c r="J311" s="20"/>
      <c r="K311" s="20"/>
    </row>
    <row r="312" spans="1:11" ht="15.75" customHeight="1">
      <c r="A312" s="103" t="s">
        <v>345</v>
      </c>
      <c r="B312" s="20"/>
      <c r="C312" s="20"/>
      <c r="D312" s="20"/>
      <c r="E312" s="20"/>
      <c r="F312" s="20"/>
      <c r="G312" s="21"/>
      <c r="H312" s="21"/>
      <c r="I312" s="20"/>
      <c r="J312" s="20"/>
      <c r="K312" s="20"/>
    </row>
    <row r="313" spans="1:11" ht="15.75" customHeight="1">
      <c r="A313" s="104"/>
      <c r="B313" s="20"/>
      <c r="C313" s="20"/>
      <c r="D313" s="20"/>
      <c r="E313" s="20"/>
      <c r="F313" s="20"/>
      <c r="G313" s="21"/>
      <c r="H313" s="21"/>
      <c r="I313" s="20"/>
      <c r="J313" s="20"/>
      <c r="K313" s="20"/>
    </row>
    <row r="314" spans="1:11" ht="15.75" customHeight="1">
      <c r="A314" s="517" t="s">
        <v>444</v>
      </c>
      <c r="B314" s="517"/>
      <c r="C314" s="517"/>
      <c r="D314" s="517"/>
      <c r="E314" s="105"/>
      <c r="F314" s="105"/>
      <c r="G314" s="21"/>
      <c r="H314" s="21"/>
      <c r="I314" s="20"/>
      <c r="J314" s="20"/>
      <c r="K314" s="20"/>
    </row>
    <row r="315" spans="1:11" ht="15.75" customHeight="1">
      <c r="A315" s="107"/>
      <c r="B315" s="20"/>
      <c r="C315" s="20"/>
      <c r="D315" s="20"/>
      <c r="E315" s="20"/>
      <c r="F315" s="20"/>
      <c r="G315" s="21"/>
      <c r="H315" s="21"/>
      <c r="I315" s="20"/>
      <c r="J315" s="20"/>
      <c r="K315" s="20"/>
    </row>
    <row r="316" spans="1:11" ht="15.75" customHeight="1">
      <c r="A316" s="103" t="s">
        <v>346</v>
      </c>
      <c r="B316" s="20"/>
      <c r="C316" s="20"/>
      <c r="D316" s="20"/>
      <c r="E316" s="20"/>
      <c r="F316" s="20"/>
      <c r="G316" s="21"/>
      <c r="H316" s="21"/>
      <c r="I316" s="20"/>
      <c r="J316" s="20"/>
      <c r="K316" s="20"/>
    </row>
    <row r="317" spans="1:11" ht="15.75" customHeight="1">
      <c r="A317" s="517" t="s">
        <v>184</v>
      </c>
      <c r="B317" s="517"/>
      <c r="C317" s="517"/>
      <c r="D317" s="517"/>
      <c r="E317" s="25"/>
      <c r="F317" s="25"/>
      <c r="G317" s="21"/>
      <c r="H317" s="21"/>
      <c r="I317" s="20"/>
      <c r="J317" s="20"/>
      <c r="K317" s="20"/>
    </row>
    <row r="318" spans="1:11" ht="15.75" customHeight="1">
      <c r="A318" s="517"/>
      <c r="B318" s="517"/>
      <c r="C318" s="517"/>
      <c r="D318" s="517"/>
      <c r="E318" s="25"/>
      <c r="F318" s="25"/>
      <c r="G318" s="21"/>
      <c r="H318" s="21"/>
      <c r="I318" s="20"/>
      <c r="J318" s="20"/>
      <c r="K318" s="20"/>
    </row>
    <row r="319" spans="1:11" ht="15.75" customHeight="1">
      <c r="A319" s="107"/>
      <c r="B319" s="20"/>
      <c r="C319" s="20"/>
      <c r="D319" s="20"/>
      <c r="E319" s="20"/>
      <c r="F319" s="20"/>
      <c r="G319" s="21"/>
      <c r="H319" s="21"/>
      <c r="I319" s="20"/>
      <c r="J319" s="20"/>
      <c r="K319" s="20"/>
    </row>
    <row r="320" spans="1:11" ht="15.75" customHeight="1">
      <c r="A320" s="103" t="s">
        <v>274</v>
      </c>
      <c r="B320" s="20"/>
      <c r="C320" s="20"/>
      <c r="D320" s="20"/>
      <c r="E320" s="20"/>
      <c r="F320" s="20"/>
      <c r="G320" s="21"/>
      <c r="H320" s="21"/>
      <c r="I320" s="20"/>
      <c r="J320" s="20"/>
      <c r="K320" s="20"/>
    </row>
    <row r="321" spans="1:11" ht="15.75" customHeight="1">
      <c r="A321" s="107"/>
      <c r="B321" s="20"/>
      <c r="C321" s="20"/>
      <c r="D321" s="20"/>
      <c r="E321" s="20"/>
      <c r="F321" s="20"/>
      <c r="G321" s="21"/>
      <c r="H321" s="21"/>
      <c r="I321" s="20"/>
      <c r="J321" s="20"/>
      <c r="K321" s="20"/>
    </row>
    <row r="322" spans="1:11" ht="15.75" customHeight="1">
      <c r="A322" s="517" t="s">
        <v>444</v>
      </c>
      <c r="B322" s="517"/>
      <c r="C322" s="517"/>
      <c r="D322" s="517"/>
      <c r="E322" s="20"/>
      <c r="F322" s="20"/>
      <c r="G322" s="21"/>
      <c r="H322" s="21"/>
      <c r="I322" s="20"/>
      <c r="J322" s="20"/>
      <c r="K322" s="20"/>
    </row>
    <row r="323" spans="1:11" ht="15.75" customHeight="1">
      <c r="A323" s="107"/>
      <c r="B323" s="20"/>
      <c r="C323" s="20"/>
      <c r="D323" s="20"/>
      <c r="E323" s="20"/>
      <c r="F323" s="20"/>
      <c r="G323" s="21"/>
      <c r="H323" s="21"/>
      <c r="I323" s="20"/>
      <c r="J323" s="20"/>
      <c r="K323" s="20"/>
    </row>
    <row r="324" spans="1:11" ht="15.75" customHeight="1">
      <c r="A324" s="103" t="s">
        <v>273</v>
      </c>
      <c r="B324" s="20"/>
      <c r="C324" s="20"/>
      <c r="D324" s="20"/>
      <c r="E324" s="20"/>
      <c r="F324" s="20"/>
      <c r="G324" s="21"/>
      <c r="H324" s="21"/>
      <c r="I324" s="20"/>
      <c r="J324" s="20"/>
      <c r="K324" s="20"/>
    </row>
    <row r="325" spans="1:11" ht="15.75" customHeight="1">
      <c r="A325" s="107"/>
      <c r="B325" s="20"/>
      <c r="C325" s="20"/>
      <c r="D325" s="20"/>
      <c r="E325" s="20"/>
      <c r="F325" s="20"/>
      <c r="G325" s="21"/>
      <c r="H325" s="21"/>
      <c r="I325" s="20"/>
      <c r="J325" s="20"/>
      <c r="K325" s="20"/>
    </row>
    <row r="326" spans="1:11" ht="15.75" customHeight="1">
      <c r="A326" s="517" t="s">
        <v>444</v>
      </c>
      <c r="B326" s="517"/>
      <c r="C326" s="517"/>
      <c r="D326" s="517"/>
      <c r="E326" s="20"/>
      <c r="F326" s="20"/>
      <c r="G326" s="21"/>
      <c r="H326" s="21"/>
      <c r="I326" s="20"/>
      <c r="J326" s="20"/>
      <c r="K326" s="20"/>
    </row>
    <row r="327" spans="1:11" ht="15.75" customHeight="1">
      <c r="A327" s="107"/>
      <c r="B327" s="20"/>
      <c r="C327" s="20"/>
      <c r="D327" s="20"/>
      <c r="E327" s="20"/>
      <c r="F327" s="20"/>
      <c r="G327" s="21"/>
      <c r="H327" s="21"/>
      <c r="I327" s="20"/>
      <c r="J327" s="20"/>
      <c r="K327" s="20"/>
    </row>
    <row r="328" spans="1:11" ht="15.75" customHeight="1">
      <c r="A328" s="103" t="s">
        <v>272</v>
      </c>
      <c r="B328" s="20"/>
      <c r="C328" s="20"/>
      <c r="D328" s="20"/>
      <c r="E328" s="20"/>
      <c r="F328" s="20"/>
      <c r="G328" s="21"/>
      <c r="H328" s="21"/>
      <c r="I328" s="20"/>
      <c r="J328" s="20"/>
      <c r="K328" s="20"/>
    </row>
    <row r="329" spans="1:11" ht="15.75" customHeight="1">
      <c r="A329" s="24"/>
      <c r="B329" s="20"/>
      <c r="C329" s="20"/>
      <c r="D329" s="20"/>
      <c r="E329" s="20"/>
      <c r="F329" s="20"/>
      <c r="G329" s="21"/>
      <c r="H329" s="21"/>
      <c r="I329" s="20"/>
      <c r="J329" s="20"/>
      <c r="K329" s="20"/>
    </row>
    <row r="330" spans="1:11" ht="15.75" customHeight="1">
      <c r="A330" s="517" t="s">
        <v>185</v>
      </c>
      <c r="B330" s="517"/>
      <c r="C330" s="517"/>
      <c r="D330" s="517"/>
      <c r="E330" s="25"/>
      <c r="F330" s="25"/>
      <c r="G330" s="21"/>
      <c r="H330" s="21"/>
      <c r="I330" s="20"/>
      <c r="J330" s="20"/>
      <c r="K330" s="20"/>
    </row>
    <row r="331" spans="1:11" ht="15.75" customHeight="1">
      <c r="A331" s="107"/>
      <c r="B331" s="20"/>
      <c r="C331" s="20"/>
      <c r="D331" s="20"/>
      <c r="E331" s="20"/>
      <c r="F331" s="20"/>
      <c r="G331" s="21"/>
      <c r="H331" s="21"/>
      <c r="I331" s="20"/>
      <c r="J331" s="20"/>
      <c r="K331" s="20"/>
    </row>
    <row r="332" spans="1:11" ht="15.75" customHeight="1">
      <c r="A332" s="24"/>
      <c r="B332" s="20"/>
      <c r="C332" s="20"/>
      <c r="D332" s="20"/>
      <c r="E332" s="20"/>
      <c r="F332" s="20"/>
      <c r="G332" s="21"/>
      <c r="H332" s="21"/>
      <c r="I332" s="20"/>
      <c r="J332" s="20"/>
      <c r="K332" s="20"/>
    </row>
    <row r="333" spans="1:11" ht="15.75" customHeight="1">
      <c r="A333" s="107"/>
      <c r="B333" s="20"/>
      <c r="C333" s="20"/>
      <c r="D333" s="20"/>
      <c r="E333" s="20"/>
      <c r="F333" s="20"/>
      <c r="G333" s="21"/>
      <c r="H333" s="21"/>
      <c r="I333" s="20"/>
      <c r="J333" s="20"/>
      <c r="K333" s="20"/>
    </row>
  </sheetData>
  <mergeCells count="27">
    <mergeCell ref="A5:G5"/>
    <mergeCell ref="A167:A168"/>
    <mergeCell ref="B167:B168"/>
    <mergeCell ref="C167:C168"/>
    <mergeCell ref="A14:B14"/>
    <mergeCell ref="A148:A149"/>
    <mergeCell ref="A40:A41"/>
    <mergeCell ref="B40:B41"/>
    <mergeCell ref="C40:C41"/>
    <mergeCell ref="D40:D41"/>
    <mergeCell ref="A93:A94"/>
    <mergeCell ref="B112:F112"/>
    <mergeCell ref="E40:E41"/>
    <mergeCell ref="A112:A113"/>
    <mergeCell ref="G112:K112"/>
    <mergeCell ref="A51:A52"/>
    <mergeCell ref="B51:B52"/>
    <mergeCell ref="A101:A102"/>
    <mergeCell ref="A330:D330"/>
    <mergeCell ref="A159:A160"/>
    <mergeCell ref="A314:D314"/>
    <mergeCell ref="A187:A188"/>
    <mergeCell ref="A322:D322"/>
    <mergeCell ref="A326:D326"/>
    <mergeCell ref="A317:D318"/>
    <mergeCell ref="A137:A138"/>
    <mergeCell ref="A307:C311"/>
  </mergeCells>
  <pageMargins left="0.7" right="0.7" top="0.75" bottom="0.75" header="0.3" footer="0.3"/>
  <pageSetup paperSize="9" scale="40" orientation="portrait" r:id="rId1"/>
</worksheet>
</file>

<file path=_xmlsignatures/_rels/origin1.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1.xml"/><Relationship Id="rId1" Type="http://schemas.openxmlformats.org/package/2006/relationships/digital-signature/signature" Target="sig2.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TPY5O8VlnMHf/f26Ghsi6ebvGnbckeGpY47ach09fGVjIHbkGZLOY4+L1o6hUK8dsaCSrrBek89W
1cwqu4hvsA==</DigestValue>
    </Reference>
    <Reference Type="http://www.w3.org/2000/09/xmldsig#Object" URI="#idOfficeObject">
      <DigestMethod Algorithm="http://www.w3.org/2001/04/xmlenc#sha512"/>
      <DigestValue>j7p0ZhF/Pl+mjl9ux2ZJdi0HxOgAa83DoQ1pdBH1CrhtpObo3ZNaKFPG9mSsDANWZnGEhh+FbPBx
QrQfLo0n9w==</DigestValue>
    </Reference>
    <Reference Type="http://uri.etsi.org/01903#SignedProperties" URI="#idSignedProperties">
      <Transforms>
        <Transform Algorithm="http://www.w3.org/TR/2001/REC-xml-c14n-20010315"/>
      </Transforms>
      <DigestMethod Algorithm="http://www.w3.org/2001/04/xmlenc#sha512"/>
      <DigestValue>jZR11cf2Nro6rRmgHxDdwnQBCImZwCWhQyD4ckFtj4LUzegdeRnW7/8ZSK+ivUpsyA25zZBv6q3o
fR8rkVyhjw==</DigestValue>
    </Reference>
    <Reference Type="http://www.w3.org/2000/09/xmldsig#Object" URI="#idValidSigLnImg">
      <DigestMethod Algorithm="http://www.w3.org/2001/04/xmlenc#sha512"/>
      <DigestValue>bcM7bRvIHt4YVi0bIqrNV3+UcyrL6UiDMLlQ0lJ9+O5WkUrtmw2sZv+HJ2ulimFnm1ZhRfdiKaYj
ljdN3xux4Q==</DigestValue>
    </Reference>
    <Reference Type="http://www.w3.org/2000/09/xmldsig#Object" URI="#idInvalidSigLnImg">
      <DigestMethod Algorithm="http://www.w3.org/2001/04/xmlenc#sha512"/>
      <DigestValue>uMi4wjduRG3icwzjlqWAnKRY+eo68Y8RNxBWzewLwUMMc5MSR8ONJu2tC2vqTr/a+5cEnMOAUA9l
V0GeC6D/Uw==</DigestValue>
    </Reference>
  </SignedInfo>
  <SignatureValue>PwCcvmV71MG7hW/L6uzS5jLg+W3rFyZeEfKERicxkwVI/N5VzaDZgpnRT7WJLncjxh0AYGK3UQ93
D4LHWs0LhQcbbjswcVZERauz9daVlFEB4qbpwDCUMOuULeQLs3WBg3uR8cXggMngDU5yUpsm1hBG
YG0QG9phnPH6NVNmmIR9LbEQZwFCQYaKy//iRMIZaxX5jz4TWz5rD3BPux4zleGjCVaqr8SdTZk2
fRTVTuiH0YBCjmK1pSbVJuq9R/P7nHAqG5ma9BurniCPilTtl63nLpVzn0AT2zbqyBVtTzMM+jSG
+ve5mBeZDuwVjKJhgB7lGhDR7myFGhrko4EXQw==</SignatureValue>
  <KeyInfo>
    <X509Data>
      <X509Certificate>MIIHwjCCBaqgAwIBAgIRAIIHGPYjoRKLQBCc2wfULqMwDQYJKoZIhvcNAQENBQAwgYUxCzAJBgNVBAYTAlBZMQ0wCwYDVQQKEwRJQ1BQMTgwNgYDVQQLEy9QcmVzdGFkb3IgQ3VhbGlmaWNhZG8gZGUgU2VydmljaW9zIGRlIENvbmZpYW56YTEVMBMGA1UEAxMMQ09ERTEwMCBTLkEuMRYwFAYDVQQFEw1SVUM4MDA4MDYxMC03MB4XDTI0MDEyMzE4NDg0OVoXDTI2MDEyMzE4NDg0OVowgckxCzAJBgNVBAYTAlBZMTYwNAYDVQQKDC1DRVJUSUZJQ0FETyBDVUFMSUZJQ0FETyBERSBGSVJNQSBFTEVDVFLDk05JQ0ExCzAJBgNVBAsTAkYyMRowGAYDVQQEExFGRVJOQU5ERVogTUlSQU5EQTEYMBYGA1UEKhMPQURSSUFOQSBET0xPUkVTMSswKQYDVQQDEyJBRFJJQU5BIERPTE9SRVMgIEZFUk5BTkRFWiBNSVJBTkRBMRIwEAYDVQQFEwlDSTUwNDY4NTUwggEiMA0GCSqGSIb3DQEBAQUAA4IBDwAwggEKAoIBAQDTkI9w+4v2EvKI/Z5LI2Z8CoExttATEa6B7dLUrDDlZH5xv24jAX2Y67BenhQKsJXheFBPmW4MLb1Eb23zkc7IFZPWsv4adWgx8qQBXgPe/LaZw8Az2oQkFTSoYrM4wHCusgUY9KjKE90biYt9rUhyrJtmfbYAWSuCXvU2jxchVmliC244HWaNoBVYe/WbPyf6qbgkQBRsIUSJmcRiOcT/5vgIXkiczv5gjUX9jMAec3q1d5pgtJGkzY1CVTdPNJpZ21/5HSKikZgxTJO3HMGWyIEoNsR598hSORkIn3WVAzpMVRTHt9qcNq8Hrc/NNAiopKrU0HzWdyfVIIjjCtulAgMBAAGjggLlMIIC4TAMBgNVHRMBAf8EAjAAMB0GA1UdDgQWBBSZ+PdIzxLh0pMorqJRkkK3K4L6PzAfBgNVHSMEGDAWgBS+NVRiaGDnJtMxwV+XseL2ZM4H9TAOBgNVHQ8BAf8EBAMCBeAwXAYDVR0RBFUwU4EkQURSSUFOQS5GRVJOQU5ERVp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t2ytCRmJCsZISsVg1rAkMtrPXZeZkdvc34VxLGVWekG6HJtDSd4cgA715SY/RJz3THDw6ZD+VHUcC45SaxNXdbCnBM7yMZt+wCjQUyvY/RUstdj6Y8TxBjckj9CjcwBY52FjtYpIi5hSuYpA1xADlUFy8gExdCKm/K+8DFuN4U8V5qaECrI1vCKIoUdhjRbJ/M/a6gWyaAtczMU6febcI+hV5lyqogXDl1KyS0g+tgSbtORQRCIWGj8S1WzRpB41n02TSuzWpPguTL/Pfe8+Y2WzTT/K+52A1SzPu+cw6ml9LQNEaq/+X4SC0GYh3v8GYlsOo6Ansn9lFSSNslNrW8CigBqyxBvMVAgUGjGyKXzmzq3IjnHpWGBQ+5w/fZmlmm9KaZApYEmQnftWIv2tm4eoMdROuF1yh/+8Ps+veo2HksEQVnJ/96uERryzCRoTjxc9uKXCOzQ8WfmxEaJNjLmYxK2uVcWZktqo+kHg/NZO/6wxYl9HXOhTWg9egm07UCEByFwLrR4eN2Q7zOju3mvvx99LdSiucLZS3RrrJQ0woAuJS69g1UCg0jijDHDjredBxrEbQ4umEV+/sEDvQCrmAjf9+JsIqjpY4jkLtpS73+QEjxBujskTUEo3wLXqJJ1q7vB+UPHF7OTXGmGBKUV/totVoneWXD3nUM4ek6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512"/>
        <DigestValue>49n/6xyq+EpYyKOl32bPi9hNZaqrKA8A4Pk5Lr6VH/y6ufpqMyiRnZWjwrWENam+1Qec85cyioHZgxVoDWPfZg==</DigestValue>
      </Reference>
      <Reference URI="/xl/calcChain.xml?ContentType=application/vnd.openxmlformats-officedocument.spreadsheetml.calcChain+xml">
        <DigestMethod Algorithm="http://www.w3.org/2001/04/xmlenc#sha512"/>
        <DigestValue>GFilL+UMVcydHE3pfK9dS/neR0WeBTEHcJ6rZ9fHNaA4TopC/958eONl/BmJ8EUfbP2MD4UrQJpggOSd0MWhHA==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OuP5pgyFpu1LbPS5fy9B2qnWYWjBy3oWBuNkn8MPs22K+0ui3ajDSnvvWphH3eaQIUqChsLO+xIZy4orOUfsWg==</DigestValue>
      </Reference>
      <Reference URI="/xl/drawings/drawing1.xml?ContentType=application/vnd.openxmlformats-officedocument.drawing+xml">
        <DigestMethod Algorithm="http://www.w3.org/2001/04/xmlenc#sha512"/>
        <DigestValue>w72+O6gcIxH21KZSP4REOkRUQCa2XGxm1G780khXlPgFpL/xM9oMi3AqCJj9LQLNIddQd7RUU2ZuTznH1mQOog==</DigestValue>
      </Reference>
      <Reference URI="/xl/drawings/vmlDrawing1.vml?ContentType=application/vnd.openxmlformats-officedocument.vmlDrawing">
        <DigestMethod Algorithm="http://www.w3.org/2001/04/xmlenc#sha512"/>
        <DigestValue>atByDZP57PUWwiS4LrcUZxIu0OOZqLg9isDsxD4KjR/LLR/JmXy7RlD9ljLBTqSRkkDi9TmX/k/Un+9k54Bsqw==</DigestValue>
      </Reference>
      <Reference URI="/xl/media/image1.emf?ContentType=image/x-emf">
        <DigestMethod Algorithm="http://www.w3.org/2001/04/xmlenc#sha512"/>
        <DigestValue>kyD2XPlTFG95NQzE+t2p3IF+mZhz43DU7PWxjhAubT5+iLVDSX1DxADhQ/3UjhrPeTklXU7WaNsBjKf/U6d9Ew==</DigestValue>
      </Reference>
      <Reference URI="/xl/media/image2.emf?ContentType=image/x-emf">
        <DigestMethod Algorithm="http://www.w3.org/2001/04/xmlenc#sha512"/>
        <DigestValue>mVFBm11MZXjrSIgB2582F1CBo99p0f1c6qXazkd+BCg2XtcYmfCCMTfLTSKCNAGvqFOLvekOaBEn5W0oqkfSZw==</DigestValue>
      </Reference>
      <Reference URI="/xl/media/image3.emf?ContentType=image/x-emf">
        <DigestMethod Algorithm="http://www.w3.org/2001/04/xmlenc#sha512"/>
        <DigestValue>jiYN3ojS63Qh1P6/XL5X8KiDz42CREdXkSGywtUwRNsGSc58rBrxNGJXoVf88fHakS+SfJCeOsP3c9cyrmcnLA==</DigestValue>
      </Reference>
      <Reference URI="/xl/media/image4.emf?ContentType=image/x-emf">
        <DigestMethod Algorithm="http://www.w3.org/2001/04/xmlenc#sha512"/>
        <DigestValue>4kJESmPxfxBHWldPttAlMYUj7jWAlfXpvdsvU3AtEcJsPFLK12pFFYptOZBnGVOEL53fse0RM91lj8VByBF3Nw==</DigestValue>
      </Reference>
      <Reference URI="/xl/media/image5.emf?ContentType=image/x-emf">
        <DigestMethod Algorithm="http://www.w3.org/2001/04/xmlenc#sha512"/>
        <DigestValue>RRQjC75kDkfRLeSTOquMa2/d10XIrn3TYJF+ZDJNTFNNR31RXp+QF6A24bDunFOmUEdaG/T7EZZX+VWrAiFGIQ==</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brCPkWF3rXlVnDmFdayRx7x3pFwgpIH+fm2DB9ScrZ7J8Y72oZu4tYHAY1WM0VW3+iZXdlFLz9eMgP0cenDK+Q==</DigestValue>
      </Reference>
      <Reference URI="/xl/styles.xml?ContentType=application/vnd.openxmlformats-officedocument.spreadsheetml.styles+xml">
        <DigestMethod Algorithm="http://www.w3.org/2001/04/xmlenc#sha512"/>
        <DigestValue>ZEgzTEXATcXKEl0naAU6g6SC4QF6xV4Oe9j1hsxx6PZynpSXmoCIwr4osmsjlRM0VOb3V1zCDuEQl0dpOTYwAg==</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x5S0Dlr5qbmfkGqGqD4qbBzLhQqCEGu0x9FLyMWo3r6wVXQmrBch9QfR4LAkk2u01vvt9B744/A4HvccbSMfvg==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sGjPAMIDmXIOZ19CvDvujS9CUJ550rGJ5R8w/vccgKg8/a4t+kzhPQIeRXtRP7sOatvVAEF6befWQiyIm+SEwQ==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/ne16FfF2gTZ/GKRWjeppwslaGybDiCf9vhiHgWHCMZAx5xcemGKVT9mSOlTfA9JTZRmaU6oiGIjeIY+Edk6Qw==</DigestValue>
      </Reference>
      <Reference URI="/xl/worksheets/sheet2.xml?ContentType=application/vnd.openxmlformats-officedocument.spreadsheetml.worksheet+xml">
        <DigestMethod Algorithm="http://www.w3.org/2001/04/xmlenc#sha512"/>
        <DigestValue>Jh0njV95U2bgTShFyZwRtnS3X1VSuKsYJqbw/49CjuWBgOy7UReEYE5tcX3yuWPonq3svB3ays6C0/akta/SEw==</DigestValue>
      </Reference>
      <Reference URI="/xl/worksheets/sheet3.xml?ContentType=application/vnd.openxmlformats-officedocument.spreadsheetml.worksheet+xml">
        <DigestMethod Algorithm="http://www.w3.org/2001/04/xmlenc#sha512"/>
        <DigestValue>mAs8Oy9tDz2hEat05gSkRvwILjZ8WYSDve6tEGQRIP1cLa4qoqKj379J1LZmy4mXc+73AgOrzJ1+F5UH/t0R1g==</DigestValue>
      </Reference>
      <Reference URI="/xl/worksheets/sheet4.xml?ContentType=application/vnd.openxmlformats-officedocument.spreadsheetml.worksheet+xml">
        <DigestMethod Algorithm="http://www.w3.org/2001/04/xmlenc#sha512"/>
        <DigestValue>Hp0wgjwn+18B1R5gLc4BwAGgB9CvzaqKu12oKmTWudoxTBews7Pvhp28DI4YHhR5+GmF5QfpB8in+mfDMTTZHw==</DigestValue>
      </Reference>
      <Reference URI="/xl/worksheets/sheet5.xml?ContentType=application/vnd.openxmlformats-officedocument.spreadsheetml.worksheet+xml">
        <DigestMethod Algorithm="http://www.w3.org/2001/04/xmlenc#sha512"/>
        <DigestValue>36BD2hOnGgZzypGNO67SKOo0RIoqjBuJ7WyY3Au7WKdUL03TT2Y3Vkd+ibPqVjCCU22PgFH9Q0i6TDy/FG1rkw==</DigestValue>
      </Reference>
      <Reference URI="/xl/worksheets/sheet6.xml?ContentType=application/vnd.openxmlformats-officedocument.spreadsheetml.worksheet+xml">
        <DigestMethod Algorithm="http://www.w3.org/2001/04/xmlenc#sha512"/>
        <DigestValue>smUhY4md8xZLfXxZBGmwlZg3tT2TWVmGvsnO7sAZwo2WT1BHiYUnFx/tSl72zR3+FRtJfQDpyXB275jETDaImw==</DigestValue>
      </Reference>
      <Reference URI="/xl/worksheets/sheet7.xml?ContentType=application/vnd.openxmlformats-officedocument.spreadsheetml.worksheet+xml">
        <DigestMethod Algorithm="http://www.w3.org/2001/04/xmlenc#sha512"/>
        <DigestValue>YzLhy8tovwIyGlntnTmTx1gDu127gS1DeLx75fwRZ9xBswNu0xt8h9+uYrCjNGb+pFCmGK6im8H5MuOtJbwa/Q==</DigestValue>
      </Reference>
    </Manifest>
    <SignatureProperties>
      <SignatureProperty Id="idSignatureTime" Target="#idPackageSignature">
        <mdssi:SignatureTime xmlns:mdssi="http://schemas.openxmlformats.org/package/2006/digital-signature">
          <mdssi:Format>YYYY-MM-DDThh:mm:ssTZD</mdssi:Format>
          <mdssi:Value>2024-04-01T18:20:54Z</mdssi:Value>
        </mdssi:SignatureTime>
      </SignatureProperty>
    </SignatureProperties>
  </Object>
  <Object Id="idOfficeObject">
    <SignatureProperties>
      <SignatureProperty Id="idOfficeV1Details" Target="#idPackageSignature">
        <SignatureInfoV1 xmlns="http://schemas.microsoft.com/office/2006/digsig">
          <SetupID>{A550BD15-53EF-4039-917B-FA7FBEC4F2B7}</SetupID>
          <SignatureText>ADRIANA FERNANDEZ</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2024-04-01T18:20:54Z</xd:SigningTime>
          <xd:SigningCertificate>
            <xd:Cert>
              <xd:CertDigest>
                <DigestMethod Algorithm="http://www.w3.org/2001/04/xmlenc#sha512"/>
                <DigestValue>vfiPcCwSKGQjsYXE7KJKQrh19WV2inI0hYuwyqHTlTyI5F8ncHHnzK/Du61PxgqmoTOxsytpzr3Qdg/JICX7KQ==</DigestValue>
              </xd:CertDigest>
              <xd:IssuerSerial>
                <X509IssuerName>SERIALNUMBER=RUC80080610-7, CN=CODE100 S.A., OU=Prestador Cualificado de Servicios de Confianza, O=ICPP, C=PY</X509IssuerName>
                <X509SerialNumber>172836491809033973392027366740926410403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G4BAACfAAAAAAAAAAAAAACwGQAALAsAACBFTUYAAAEA1BsAAKoAAAAGAAAAAAAAAAAAAAAAAAAAgAcAADgEAABYAQAAwQAAAAAAAAAAAAAAAAAAAMA/BQDo8QIACgAAABAAAAAAAAAAAAAAAEsAAAAQAAAAAAAAAAUAAAAeAAAAGAAAAAAAAAAAAAAAbwEAAKAAAAAnAAAAGAAAAAEAAAAAAAAAAAAAAAAAAAAlAAAADAAAAAEAAABMAAAAZAAAAAAAAAAAAAAAbgEAAJ8AAAAAAAAAAAAAAG8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uAQAAnwAAAAAAAAAAAAAAbwEAAKAAAAAhAPAAAAAAAAAAAAAAAIA/AAAAAAAAAAAAAIA/AAAAAAAAAAAAAAAAAAAAAAAAAAAAAAAAAAAAAAAAAAAlAAAADAAAAAAAAIAoAAAADAAAAAEAAAAnAAAAGAAAAAEAAAAAAAAA8PDwAAAAAAAlAAAADAAAAAEAAABMAAAAZAAAAAAAAAAAAAAAbgEAAJ8AAAAAAAAAAAAAAG8BAACgAAAAIQDwAAAAAAAAAAAAAACAPwAAAAAAAAAAAACAPwAAAAAAAAAAAAAAAAAAAAAAAAAAAAAAAAAAAAAAAAAAJQAAAAwAAAAAAACAKAAAAAwAAAABAAAAJwAAABgAAAABAAAAAAAAAPDw8AAAAAAAJQAAAAwAAAABAAAATAAAAGQAAAAAAAAAAAAAAG4BAACfAAAAAAAAAAAAAABvAQAAoAAAACEA8AAAAAAAAAAAAAAAgD8AAAAAAAAAAAAAgD8AAAAAAAAAAAAAAAAAAAAAAAAAAAAAAAAAAAAAAAAAACUAAAAMAAAAAAAAgCgAAAAMAAAAAQAAACcAAAAYAAAAAQAAAAAAAADw8PAAAAAAACUAAAAMAAAAAQAAAEwAAABkAAAAAAAAAAAAAABuAQAAnwAAAAAAAAAAAAAAbwEAAKAAAAAhAPAAAAAAAAAAAAAAAIA/AAAAAAAAAAAAAIA/AAAAAAAAAAAAAAAAAAAAAAAAAAAAAAAAAAAAAAAAAAAlAAAADAAAAAAAAIAoAAAADAAAAAEAAAAnAAAAGAAAAAEAAAAAAAAA////AAAAAAAlAAAADAAAAAEAAABMAAAAZAAAAAAAAAAAAAAAbgEAAJ8AAAAAAAAAAAAAAG8BAACgAAAAIQDwAAAAAAAAAAAAAACAPwAAAAAAAAAAAACAPwAAAAAAAAAAAAAAAAAAAAAAAAAAAAAAAAAAAAAAAAAAJQAAAAwAAAAAAACAKAAAAAwAAAABAAAAJwAAABgAAAABAAAAAAAAAP///wAAAAAAJQAAAAwAAAABAAAATAAAAGQAAAAAAAAAAAAAAG4BAACfAAAAAAAAAAAAAABv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YX2jkH9AAAABQAAAAgAAABMAAAAAAAAAAAAAAAAAAAA//////////9cAAAAMQAvADQALwAyADAAMgA0AAcAAAAFAAAABwAAAAUAAAAHAAAABwAAAAcAAAAHAAAASwAAAEAAAAAwAAAABQAAACAAAAABAAAAAQAAABAAAAAAAAAAAAAAAG8BAACgAAAAAAAAAAAAAABv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5AAAAVgAAADAAAAA7AAAAy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6AAAAVwAAACUAAAAMAAAABAAAAFQAAAC0AAAAMQAAADsAAAD4AAAAVgAAAAEAAABVVY9BhfaOQTEAAAA7AAAAEQAAAEwAAAAAAAAAAAAAAAAAAAD//////////3AAAABBAEQAUgBJAEEATgBBACAARgBFAFIATgBBAE4ARABFAFoAhCwNAAAADgAAAAwAAAAFAAAADQAAAA8AAAANAAAABQAAAAoAAAAKAAAADAAAAA8AAAANAAAADwAAAA4AAAAKAAAACwAAAEsAAABAAAAAMAAAAAUAAAAgAAAAAQAAAAEAAAAQAAAAAAAAAAAAAABvAQAAoAAAAAAAAAAAAAAAbwEAAKAAAAAlAAAADAAAAAIAAAAnAAAAGAAAAAUAAAAAAAAA////AAAAAAAlAAAADAAAAAUAAABMAAAAZAAAAAAAAABhAAAAbgEAAJsAAAAAAAAAYQAAAG8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UAAAAMAAAAAQAAABgAAAAMAAAAAAAAABIAAAAMAAAAAQAAAB4AAAAYAAAADgAAAGEAAABAAQAAcgAAACUAAAAMAAAAAQAAAFQAAAC0AAAADwAAAGEAAACQAAAAcQAAAAEAAABVVY9BhfaOQQ8AAABhAAAAEQAAAEwAAAAAAAAAAAAAAAAAAAD//////////3AAAABBAEQAUgBJAEEATgBBACAARgBFAFIATgBBAE4ARABFAFoACDUIAAAACQAAAAgAAAADAAAACAAAAAoAAAAIAAAABAAAAAYAAAAHAAAACAAAAAoAAAAIAAAACgAAAAkAAAAHAAAABwAAAEsAAABAAAAAMAAAAAUAAAAgAAAAAQAAAAEAAAAQAAAAAAAAAAAAAABvAQAAoAAAAAAAAAAAAAAAbwEAAKAAAAAlAAAADAAAAAI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wAAAAPAAAAdgAAAFQAAACGAAAAAQAAAFVVj0GF9o5BDwAAAHYAAAAIAAAATAAAAAAAAAAAAAAAAAAAAP//////////XAAAAEMATwBOAFQAQQBEAE8AUgAIAAAACgAAAAoAAAAHAAAACAAAAAkAAAAKAAAACAAAAEsAAABAAAAAMAAAAAUAAAAgAAAAAQAAAAEAAAAQAAAAAAAAAAAAAABvAQAAoAAAAAAAAAAAAAAAbwEAAKAAAAAlAAAADAAAAAIAAAAnAAAAGAAAAAUAAAAAAAAA////AAAAAAAlAAAADAAAAAUAAABMAAAAZAAAAA4AAACLAAAAYAEAAJsAAAAOAAAAiwAAAFMBAAARAAAAIQDwAAAAAAAAAAAAAACAPwAAAAAAAAAAAACAPwAAAAAAAAAAAAAAAAAAAAAAAAAAAAAAAAAAAAAAAAAAJQAAAAwAAAAAAACAKAAAAAwAAAAFAAAAJQAAAAwAAAABAAAAGAAAAAwAAAAAAAAAEgAAAAwAAAABAAAAFgAAAAwAAAAAAAAAVAAAAGgBAAAPAAAAiwAAAF8BAACbAAAAAQAAAFVVj0GF9o5BDwAAAIsAAAAvAAAATAAAAAQAAAAOAAAAiwAAAGEBAACcAAAArAAAAEYAaQByAG0AYQBkAG8AIABwAG8AcgA6ACAAQQBEAFIASQBBAE4AQQAgAEQATwBMAE8AUgBFAFMAIAAgAEYARQBSAE4AQQBOAEQARQBaACAATQBJAFIAQQBOAEQAQQBBAAYAAAADAAAABQAAAAsAAAAHAAAACAAAAAgAAAAEAAAACAAAAAgAAAAFAAAAAwAAAAQAAAAIAAAACQAAAAgAAAADAAAACAAAAAoAAAAIAAAABAAAAAkAAAAKAAAABgAAAAoAAAAIAAAABwAAAAcAAAAEAAAABAAAAAYAAAAHAAAACAAAAAoAAAAIAAAACgAAAAkAAAAHAAAABwAAAAQAAAAMAAAAAwAAAAgAAAAIAAAACgAAAAkAAAAIAAAAFgAAAAwAAAAAAAAAJQAAAAwAAAACAAAADgAAABQAAAAAAAAAEAAAABQAAAA=</Object>
  <Object Id="idInvalidSigLnImg">AQAAAGwAAAAAAAAAAAAAAG4BAACfAAAAAAAAAAAAAACwGQAALAsAACBFTUYAAAEAXCIAALEAAAAGAAAAAAAAAAAAAAAAAAAAgAcAADgEAABYAQAAwQAAAAAAAAAAAAAAAAAAAMA/BQDo8QIACgAAABAAAAAAAAAAAAAAAEsAAAAQAAAAAAAAAAUAAAAeAAAAGAAAAAAAAAAAAAAAbwEAAKAAAAAnAAAAGAAAAAEAAAAAAAAAAAAAAAAAAAAlAAAADAAAAAEAAABMAAAAZAAAAAAAAAAAAAAAbgEAAJ8AAAAAAAAAAAAAAG8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uAQAAnwAAAAAAAAAAAAAAbwEAAKAAAAAhAPAAAAAAAAAAAAAAAIA/AAAAAAAAAAAAAIA/AAAAAAAAAAAAAAAAAAAAAAAAAAAAAAAAAAAAAAAAAAAlAAAADAAAAAAAAIAoAAAADAAAAAEAAAAnAAAAGAAAAAEAAAAAAAAA8PDwAAAAAAAlAAAADAAAAAEAAABMAAAAZAAAAAAAAAAAAAAAbgEAAJ8AAAAAAAAAAAAAAG8BAACgAAAAIQDwAAAAAAAAAAAAAACAPwAAAAAAAAAAAACAPwAAAAAAAAAAAAAAAAAAAAAAAAAAAAAAAAAAAAAAAAAAJQAAAAwAAAAAAACAKAAAAAwAAAABAAAAJwAAABgAAAABAAAAAAAAAPDw8AAAAAAAJQAAAAwAAAABAAAATAAAAGQAAAAAAAAAAAAAAG4BAACfAAAAAAAAAAAAAABvAQAAoAAAACEA8AAAAAAAAAAAAAAAgD8AAAAAAAAAAAAAgD8AAAAAAAAAAAAAAAAAAAAAAAAAAAAAAAAAAAAAAAAAACUAAAAMAAAAAAAAgCgAAAAMAAAAAQAAACcAAAAYAAAAAQAAAAAAAADw8PAAAAAAACUAAAAMAAAAAQAAAEwAAABkAAAAAAAAAAAAAABuAQAAnwAAAAAAAAAAAAAAbwEAAKAAAAAhAPAAAAAAAAAAAAAAAIA/AAAAAAAAAAAAAIA/AAAAAAAAAAAAAAAAAAAAAAAAAAAAAAAAAAAAAAAAAAAlAAAADAAAAAAAAIAoAAAADAAAAAEAAAAnAAAAGAAAAAEAAAAAAAAA////AAAAAAAlAAAADAAAAAEAAABMAAAAZAAAAAAAAAAAAAAAbgEAAJ8AAAAAAAAAAAAAAG8BAACgAAAAIQDwAAAAAAAAAAAAAACAPwAAAAAAAAAAAACAPwAAAAAAAAAAAAAAAAAAAAAAAAAAAAAAAAAAAAAAAAAAJQAAAAwAAAAAAACAKAAAAAwAAAABAAAAJwAAABgAAAABAAAAAAAAAP///wAAAAAAJQAAAAwAAAABAAAATAAAAGQAAAAAAAAAAAAAAG4BAACfAAAAAAAAAAAAAABv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vdwYAAAADAAAABQAAAAsAAAAHAAAABAAAAAcAAAAIAAAABAAAAAYAAAAHAAAAAwAAAAMAAAAIAAAABwAAAEsAAABAAAAAMAAAAAUAAAAgAAAAAQAAAAEAAAAQAAAAAAAAAAAAAABvAQAAoAAAAAAAAAAAAAAAb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dHI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AAAFYAAAAwAAAAOwAAAM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gAAAFcAAAAlAAAADAAAAAQAAABUAAAAtAAAADEAAAA7AAAA+AAAAFYAAAABAAAAVVWPQYX2jkExAAAAOwAAABEAAABMAAAAAAAAAAAAAAAAAAAA//////////9wAAAAQQBEAFIASQBBAE4AQQAgAEYARQBSAE4AQQBOAEQARQBaAC53DQAAAA4AAAAMAAAABQAAAA0AAAAPAAAADQAAAAUAAAAKAAAACgAAAAwAAAAPAAAADQAAAA8AAAAOAAAACgAAAAsAAABLAAAAQAAAADAAAAAFAAAAIAAAAAEAAAABAAAAEAAAAAAAAAAAAAAAbwEAAKAAAAAAAAAAAAAAAG8BAACgAAAAJQAAAAwAAAACAAAAJwAAABgAAAAFAAAAAAAAAP///wAAAAAAJQAAAAwAAAAFAAAATAAAAGQAAAAAAAAAYQAAAG4BAACbAAAAAAAAAGEAAABv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lAAAADAAAAAEAAAAYAAAADAAAAAAAAAASAAAADAAAAAEAAAAeAAAAGAAAAA4AAABhAAAAQAEAAHIAAAAlAAAADAAAAAEAAABUAAAAtAAAAA8AAABhAAAAkAAAAHEAAAABAAAAVVWPQYX2jkEPAAAAYQAAABEAAABMAAAAAAAAAAAAAAAAAAAA//////////9wAAAAQQBEAFIASQBBAE4AQQAgAEYARQBSAE4AQQBOAEQARQBaAD48CAAAAAkAAAAIAAAAAwAAAAgAAAAKAAAACAAAAAQAAAAGAAAABwAAAAgAAAAKAAAACAAAAAoAAAAJAAAABwAAAAcAAABLAAAAQAAAADAAAAAFAAAAIAAAAAEAAAABAAAAEAAAAAAAAAAAAAAAbwEAAKAAAAAAAAAAAAAAAG8BAACgAAAAJQAAAAwAAAAC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8AAAADwAAAHYAAABUAAAAhgAAAAEAAABVVY9BhfaOQQ8AAAB2AAAACAAAAEwAAAAAAAAAAAAAAAAAAAD//////////1wAAABDAE8ATgBUAEEARABPAFIACAAAAAoAAAAKAAAABwAAAAgAAAAJAAAACgAAAAgAAABLAAAAQAAAADAAAAAFAAAAIAAAAAEAAAABAAAAEAAAAAAAAAAAAAAAbwEAAKAAAAAAAAAAAAAAAG8BAACgAAAAJQAAAAwAAAACAAAAJwAAABgAAAAFAAAAAAAAAP///wAAAAAAJQAAAAwAAAAFAAAATAAAAGQAAAAOAAAAiwAAAGABAACbAAAADgAAAIsAAABTAQAAEQAAACEA8AAAAAAAAAAAAAAAgD8AAAAAAAAAAAAAgD8AAAAAAAAAAAAAAAAAAAAAAAAAAAAAAAAAAAAAAAAAACUAAAAMAAAAAAAAgCgAAAAMAAAABQAAACUAAAAMAAAAAQAAABgAAAAMAAAAAAAAABIAAAAMAAAAAQAAABYAAAAMAAAAAAAAAFQAAABoAQAADwAAAIsAAABfAQAAmwAAAAEAAABVVY9BhfaOQQ8AAACLAAAALwAAAEwAAAAEAAAADgAAAIsAAABhAQAAnAAAAKwAAABGAGkAcgBtAGEAZABvACAAcABvAHIAOgAgAEEARABSAEkAQQBOAEEAIABEAE8ATABPAFIARQBTACAAIABGAEUAUgBOAEEATgBEAEUAWgAgAE0ASQBSAEEATgBEAEEARgAGAAAAAwAAAAUAAAALAAAABwAAAAgAAAAIAAAABAAAAAgAAAAIAAAABQAAAAMAAAAEAAAACAAAAAkAAAAIAAAAAwAAAAgAAAAKAAAACAAAAAQAAAAJAAAACgAAAAYAAAAKAAAACAAAAAcAAAAHAAAABAAAAAQAAAAGAAAABwAAAAgAAAAKAAAACAAAAAoAAAAJAAAABwAAAAcAAAAEAAAADAAAAAMAAAAIAAAACAAAAAoAAAAJAAAACA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d+Lhn1pyKXChyQ7NGlPuX4ny3rN9yns/FE55ICJuwZl/gw2Sf7N19BmH30/VVB+wqsvQQIUiWW42
0diTH78H7g==</DigestValue>
    </Reference>
    <Reference Type="http://www.w3.org/2000/09/xmldsig#Object" URI="#idOfficeObject">
      <DigestMethod Algorithm="http://www.w3.org/2001/04/xmlenc#sha512"/>
      <DigestValue>DdmnQV1IpL2RBAOfQYF4fQU55HlPgQhUIT1yGSfhRf+IjGX2qHaaP7MOVCOPpObHNuHR7QIcPhN7
el8Z3ZwfHg==</DigestValue>
    </Reference>
    <Reference Type="http://uri.etsi.org/01903#SignedProperties" URI="#idSignedProperties">
      <Transforms>
        <Transform Algorithm="http://www.w3.org/TR/2001/REC-xml-c14n-20010315"/>
      </Transforms>
      <DigestMethod Algorithm="http://www.w3.org/2001/04/xmlenc#sha512"/>
      <DigestValue>rfxNfXtiIoafn8Y60iGaCgtZB1Xlo5MIJja85snT0n9yZFow4Hr9//R5WKBG4Fm5mKt9qsF7dod6
tkTFYNs1kQ==</DigestValue>
    </Reference>
    <Reference Type="http://www.w3.org/2000/09/xmldsig#Object" URI="#idValidSigLnImg">
      <DigestMethod Algorithm="http://www.w3.org/2001/04/xmlenc#sha512"/>
      <DigestValue>/gBVgc8wVe36R3SV2Ly7+vq09huFOjbToK7CB3xXpnzYcefmak4hk8nTY77SH5XjT7N/zBvizwci
YIIhCsQm+w==</DigestValue>
    </Reference>
    <Reference Type="http://www.w3.org/2000/09/xmldsig#Object" URI="#idInvalidSigLnImg">
      <DigestMethod Algorithm="http://www.w3.org/2001/04/xmlenc#sha512"/>
      <DigestValue>1GG6kraNW05Qaj+Ipb3ksDff+JnkailY9sbrhKdXSibJhvozKE017tFFFuCh2Lx6zABclSAv4Lyz
nivCT8W0/g==</DigestValue>
    </Reference>
  </SignedInfo>
  <SignatureValue>mwNPzs53BG5EFZje/d/2iqHPiC+iKchB4/Or5JI5EsUn0ISkr4K2S70oE+Po2FkCldYzTuHCEsB7
Pn7cePirVGrpJ6Pzo4iPF6rJLSDEWUSDhwRIIYAEOnxREDgJUNRwW8RtUlCM+48pkRMZ1MtpaODG
IuY0vPPA+v9KKfAavGBLEHFnQ8wCq6gEva1t0x7hZSZwHe2eLEy7592FFtX1ymf2kDT54Lc49Hfq
rIs8MMaI2IOFsVyUhckrNiAwnqC/dCOK8Gz4aq2oOIkJ0yN/CELsIoS1UL239UGsZtUuWu9/0aVp
92nIOKjwDQ6RM2FXGZI2wKLb0V01L9dEeAJW7Q==</SignatureValue>
  <KeyInfo>
    <X509Data>
      <X509Certificate>MIIHjDCCBXSgAwIBAgIQGlSMkLLIF7JMnxz+HbLHRzANBgkqhkiG9w0BAQ0FADCBhTELMAkGA1UEBhMCUFkxDTALBgNVBAoTBElDUFAxODA2BgNVBAsTL1ByZXN0YWRvciBDdWFsaWZpY2FkbyBkZSBTZXJ2aWNpb3MgZGUgQ29uZmlhbnphMRUwEwYDVQQDEwxDT0RFMTAwIFMuQS4xFjAUBgNVBAUTDVJVQzgwMDgwNjEwLTcwHhcNMjMxMjExMTMyMTQ2WhcNMjUxMjExMTMyMTQ2WjCBmDELMAkGA1UEBhMCUFkxNjA0BgNVBAoMLUNFUlRJRklDQURPIENVQUxJRklDQURPIERFIEZJUk1BIEVMRUNUUsOTTklDQTELMAkGA1UECxMCRjIxDjAMBgNVBAQTBUJVQkFLMQwwCgYDVQQqEwNWSVQxEjAQBgNVBAMTCVZJVCBCVUJBSzESMBAGA1UEBRMJQ0k3OTU3NjY3MIIBIjANBgkqhkiG9w0BAQEFAAOCAQ8AMIIBCgKCAQEA31qg9LXayTDhquxchfja1S0ZV8udVNDyNlkCgDz1E+XYACxc+xKhfbHi0dLJEWY36bnRRf8oRXBCSamj8eb4cBJJV7sUOi+7/Z1rYqar7APUIj07d1hapVCYAxaAhA/7EXqe1Zq8ZRUyDmYoIiRkz71MmI/Ham9AVhg97QgQifoUSaQjFzK4HR+aoW3fqIOKBrs3WprlHuR3zvJmyuLuqr9S+9kj8d9cfKNJ1Li1qD+aKbfi5J39B1la6UNg4FonDAija8MZzR2HZri1LUfWlezKxv1JPYphsdzcdWLcBu+u4cso2vXw3HrckjeXGdpv/sHojhFpQ9VIKFscxerenQIDAQABo4IC4TCCAt0wDAYDVR0TAQH/BAIwADAdBgNVHQ4EFgQUGaz1MoKkoqbBhCYisH64e6pMeeowHwYDVR0jBBgwFoAUvjVUYmhg5ybTMcFfl7Hi9mTOB/UwDgYDVR0PAQH/BAQDAgXgMFgGA1UdEQRRME+BIFZJVC5CVUJBS0BVRU5PQ0FTQURFQk9MU0E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DLqQLLB72SnToS60NaAtoR++2VyKdfCTQ3J9mx8sLeEvns9GhbPEiZwcmg09fnigqIcSAxsfJPsxQzp4abLMn3DVyNOwEaML8ElJB1n7PT1TBX7w4BAgyu6M1YZDQCxVn/nZulYCPD5ekazHFrzmHyvyRoOD9IczDRD7Muy/yPCAAbD6bYsps2KEb0Kv1MPPslv+0Rk/hmt5PozFTLmfU0/OnLU62WuloLmFGJ9FylCVkAWEXE5iB57TOxWsOP32sea/NryhR1xsPOAr7Udp5UA9iKgRNbJmulrjVb1Q9RUMSoZj5tyjvrqr+C2tG5TrvKHKT56RNcas8wjO9AzuN5zHOyawPOzsToxm7zO03+ktclkbby41zP5qR0rtGAVHs4wr5Z6534gzyziSmYO5SLm10s7VcpH2QfaA8/pLw2dPl7bP9TqO+WJ0JQkwJqiYXGARf48+G3BhJRNExh88X6sgW2sY0RmDS62FzWI4jIItn+x6y45YWZdQSQYkvpo1TUWlrXUmPZXBp2Fzxg3xNwkZBeb4MG07zxCpHAFRq4D2fWD5SAvnBvWDB7N7Sp8oZFWNHzzCEGdo6RtXom54fMTa5tjOVs80y0sJ7BMmQz4qBfv1YeBdz4II/cUstmTT4o2Lw3jAtgjQSlUGYCYJZZhWeFjJ5Pu/2D2BiawYJlh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49n/6xyq+EpYyKOl32bPi9hNZaqrKA8A4Pk5Lr6VH/y6ufpqMyiRnZWjwrWENam+1Qec85cyioHZgxVoDWPfZg==</DigestValue>
      </Reference>
      <Reference URI="/xl/calcChain.xml?ContentType=application/vnd.openxmlformats-officedocument.spreadsheetml.calcChain+xml">
        <DigestMethod Algorithm="http://www.w3.org/2001/04/xmlenc#sha512"/>
        <DigestValue>GFilL+UMVcydHE3pfK9dS/neR0WeBTEHcJ6rZ9fHNaA4TopC/958eONl/BmJ8EUfbP2MD4UrQJpggOSd0MWhHA==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OuP5pgyFpu1LbPS5fy9B2qnWYWjBy3oWBuNkn8MPs22K+0ui3ajDSnvvWphH3eaQIUqChsLO+xIZy4orOUfsWg==</DigestValue>
      </Reference>
      <Reference URI="/xl/drawings/drawing1.xml?ContentType=application/vnd.openxmlformats-officedocument.drawing+xml">
        <DigestMethod Algorithm="http://www.w3.org/2001/04/xmlenc#sha512"/>
        <DigestValue>w72+O6gcIxH21KZSP4REOkRUQCa2XGxm1G780khXlPgFpL/xM9oMi3AqCJj9LQLNIddQd7RUU2ZuTznH1mQOog==</DigestValue>
      </Reference>
      <Reference URI="/xl/drawings/vmlDrawing1.vml?ContentType=application/vnd.openxmlformats-officedocument.vmlDrawing">
        <DigestMethod Algorithm="http://www.w3.org/2001/04/xmlenc#sha512"/>
        <DigestValue>atByDZP57PUWwiS4LrcUZxIu0OOZqLg9isDsxD4KjR/LLR/JmXy7RlD9ljLBTqSRkkDi9TmX/k/Un+9k54Bsqw==</DigestValue>
      </Reference>
      <Reference URI="/xl/media/image1.emf?ContentType=image/x-emf">
        <DigestMethod Algorithm="http://www.w3.org/2001/04/xmlenc#sha512"/>
        <DigestValue>kyD2XPlTFG95NQzE+t2p3IF+mZhz43DU7PWxjhAubT5+iLVDSX1DxADhQ/3UjhrPeTklXU7WaNsBjKf/U6d9Ew==</DigestValue>
      </Reference>
      <Reference URI="/xl/media/image2.emf?ContentType=image/x-emf">
        <DigestMethod Algorithm="http://www.w3.org/2001/04/xmlenc#sha512"/>
        <DigestValue>mVFBm11MZXjrSIgB2582F1CBo99p0f1c6qXazkd+BCg2XtcYmfCCMTfLTSKCNAGvqFOLvekOaBEn5W0oqkfSZw==</DigestValue>
      </Reference>
      <Reference URI="/xl/media/image3.emf?ContentType=image/x-emf">
        <DigestMethod Algorithm="http://www.w3.org/2001/04/xmlenc#sha512"/>
        <DigestValue>jiYN3ojS63Qh1P6/XL5X8KiDz42CREdXkSGywtUwRNsGSc58rBrxNGJXoVf88fHakS+SfJCeOsP3c9cyrmcnLA==</DigestValue>
      </Reference>
      <Reference URI="/xl/media/image4.emf?ContentType=image/x-emf">
        <DigestMethod Algorithm="http://www.w3.org/2001/04/xmlenc#sha512"/>
        <DigestValue>4kJESmPxfxBHWldPttAlMYUj7jWAlfXpvdsvU3AtEcJsPFLK12pFFYptOZBnGVOEL53fse0RM91lj8VByBF3Nw==</DigestValue>
      </Reference>
      <Reference URI="/xl/media/image5.emf?ContentType=image/x-emf">
        <DigestMethod Algorithm="http://www.w3.org/2001/04/xmlenc#sha512"/>
        <DigestValue>RRQjC75kDkfRLeSTOquMa2/d10XIrn3TYJF+ZDJNTFNNR31RXp+QF6A24bDunFOmUEdaG/T7EZZX+VWrAiFGIQ==</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brCPkWF3rXlVnDmFdayRx7x3pFwgpIH+fm2DB9ScrZ7J8Y72oZu4tYHAY1WM0VW3+iZXdlFLz9eMgP0cenDK+Q==</DigestValue>
      </Reference>
      <Reference URI="/xl/styles.xml?ContentType=application/vnd.openxmlformats-officedocument.spreadsheetml.styles+xml">
        <DigestMethod Algorithm="http://www.w3.org/2001/04/xmlenc#sha512"/>
        <DigestValue>ZEgzTEXATcXKEl0naAU6g6SC4QF6xV4Oe9j1hsxx6PZynpSXmoCIwr4osmsjlRM0VOb3V1zCDuEQl0dpOTYwAg==</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x5S0Dlr5qbmfkGqGqD4qbBzLhQqCEGu0x9FLyMWo3r6wVXQmrBch9QfR4LAkk2u01vvt9B744/A4HvccbSMfvg==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sGjPAMIDmXIOZ19CvDvujS9CUJ550rGJ5R8w/vccgKg8/a4t+kzhPQIeRXtRP7sOatvVAEF6befWQiyIm+SEwQ==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/ne16FfF2gTZ/GKRWjeppwslaGybDiCf9vhiHgWHCMZAx5xcemGKVT9mSOlTfA9JTZRmaU6oiGIjeIY+Edk6Qw==</DigestValue>
      </Reference>
      <Reference URI="/xl/worksheets/sheet2.xml?ContentType=application/vnd.openxmlformats-officedocument.spreadsheetml.worksheet+xml">
        <DigestMethod Algorithm="http://www.w3.org/2001/04/xmlenc#sha512"/>
        <DigestValue>Jh0njV95U2bgTShFyZwRtnS3X1VSuKsYJqbw/49CjuWBgOy7UReEYE5tcX3yuWPonq3svB3ays6C0/akta/SEw==</DigestValue>
      </Reference>
      <Reference URI="/xl/worksheets/sheet3.xml?ContentType=application/vnd.openxmlformats-officedocument.spreadsheetml.worksheet+xml">
        <DigestMethod Algorithm="http://www.w3.org/2001/04/xmlenc#sha512"/>
        <DigestValue>mAs8Oy9tDz2hEat05gSkRvwILjZ8WYSDve6tEGQRIP1cLa4qoqKj379J1LZmy4mXc+73AgOrzJ1+F5UH/t0R1g==</DigestValue>
      </Reference>
      <Reference URI="/xl/worksheets/sheet4.xml?ContentType=application/vnd.openxmlformats-officedocument.spreadsheetml.worksheet+xml">
        <DigestMethod Algorithm="http://www.w3.org/2001/04/xmlenc#sha512"/>
        <DigestValue>Hp0wgjwn+18B1R5gLc4BwAGgB9CvzaqKu12oKmTWudoxTBews7Pvhp28DI4YHhR5+GmF5QfpB8in+mfDMTTZHw==</DigestValue>
      </Reference>
      <Reference URI="/xl/worksheets/sheet5.xml?ContentType=application/vnd.openxmlformats-officedocument.spreadsheetml.worksheet+xml">
        <DigestMethod Algorithm="http://www.w3.org/2001/04/xmlenc#sha512"/>
        <DigestValue>36BD2hOnGgZzypGNO67SKOo0RIoqjBuJ7WyY3Au7WKdUL03TT2Y3Vkd+ibPqVjCCU22PgFH9Q0i6TDy/FG1rkw==</DigestValue>
      </Reference>
      <Reference URI="/xl/worksheets/sheet6.xml?ContentType=application/vnd.openxmlformats-officedocument.spreadsheetml.worksheet+xml">
        <DigestMethod Algorithm="http://www.w3.org/2001/04/xmlenc#sha512"/>
        <DigestValue>smUhY4md8xZLfXxZBGmwlZg3tT2TWVmGvsnO7sAZwo2WT1BHiYUnFx/tSl72zR3+FRtJfQDpyXB275jETDaImw==</DigestValue>
      </Reference>
      <Reference URI="/xl/worksheets/sheet7.xml?ContentType=application/vnd.openxmlformats-officedocument.spreadsheetml.worksheet+xml">
        <DigestMethod Algorithm="http://www.w3.org/2001/04/xmlenc#sha512"/>
        <DigestValue>YzLhy8tovwIyGlntnTmTx1gDu127gS1DeLx75fwRZ9xBswNu0xt8h9+uYrCjNGb+pFCmGK6im8H5MuOtJbwa/Q==</DigestValue>
      </Reference>
    </Manifest>
    <SignatureProperties>
      <SignatureProperty Id="idSignatureTime" Target="#idPackageSignature">
        <mdssi:SignatureTime xmlns:mdssi="http://schemas.openxmlformats.org/package/2006/digital-signature">
          <mdssi:Format>YYYY-MM-DDThh:mm:ssTZD</mdssi:Format>
          <mdssi:Value>2024-04-01T17:16:20Z</mdssi:Value>
        </mdssi:SignatureTime>
      </SignatureProperty>
    </SignatureProperties>
  </Object>
  <Object Id="idOfficeObject">
    <SignatureProperties>
      <SignatureProperty Id="idOfficeV1Details" Target="#idPackageSignature">
        <SignatureInfoV1 xmlns="http://schemas.microsoft.com/office/2006/digsig">
          <SetupID>{F571E50E-0BAB-40D6-A0FD-D86F4453D646}</SetupID>
          <SignatureText>Vit Bubak</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2024-04-01T17:16:20Z</xd:SigningTime>
          <xd:SigningCertificate>
            <xd:Cert>
              <xd:CertDigest>
                <DigestMethod Algorithm="http://www.w3.org/2001/04/xmlenc#sha512"/>
                <DigestValue>TFSRzEI4KFq0X7zQzxZGm2ohMm1+ojjckDFWFnaR426BbWi2Hj87rpaHP3WnV1CW0wjWKBLmpgi2T4itA4KQIg==</DigestValue>
              </xd:CertDigest>
              <xd:IssuerSerial>
                <X509IssuerName>SERIALNUMBER=RUC80080610-7, CN=CODE100 S.A., OU=Prestador Cualificado de Servicios de Confianza, O=ICPP, C=PY</X509IssuerName>
                <X509SerialNumber>34998931828054880319812574080469747527</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VICE PRESIDENTE</xd:ClaimedRole>
            </xd:ClaimedRoles>
          </xd:SignerRole>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AgAACBFTUYAAAEA/BkAAKIAAAAGAAAAAAAAAAAAAAAAAAAAgAcAADgEAABYAQAAwgAAAAAAAAAAAAAAAAAAAMA/BQDQ9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MH9H/X8AAAAwf0f9fwAAfDtiR/1/AAAAAFSg/X8AAJHR0kb9fwAAMBZUoP1/AAB8O2JH/X8AAMgWAAAAAAAAQAAAwP1/AAAAAFSg/X8AAGHU0kb9fwAABAAAAAAAAAAwFlSg/X8AAAC1T4mVAAAAfDtiRwAAAABIAAAAAAAAAHw7Ykf9fwAAqDN/R/1/AADAP2JH/X8AAAEAAAAAAAAAPmViR/1/AAAAAFSg/X8AAAAAAAAAAAAAAAAAAAAAAAAAAAAAAAAAAMC/WSWpAQAAqzKfnv1/AADgtU+JlQAAAHm2T4mVAAAAAAAAAAAAAAAAAAAAZHYACAAAAAAlAAAADAAAAAEAAAAYAAAADAAAAAAAAAASAAAADAAAAAEAAAAeAAAAGAAAAMkAAAAEAAAA9wAAABEAAAAlAAAADAAAAAEAAABUAAAAfAAAAMoAAAAEAAAA9QAAABAAAAABAAAAVVWPQSa0j0HKAAAABAAAAAgAAABMAAAAAAAAAAAAAAAAAAAA//////////9cAAAAMQAvADQALwAyADAAMgA0AAYAAAAEAAAABgAAAAQAAAAGAAAABgAAAAYAAAAGAAAASwAAAEAAAAAwAAAABQAAACAAAAABAAAAAQAAABAAAAAAAAAAAAAAAAABAACAAAAAAAAAAAAAAAAAAQAAgAAAAFIAAABwAQAAAgAAABAAAAAHAAAAAAAAAAAAAAC8AgAAAAAAAAECAiJTAHkAcwB0AGUAbQAAAAAAAAAAAAAAAAAAAAAAAAAAAAAAAAAAAAAAAAAAAAAAAAAAAAAAAAAAAAAAAAAAAAAAAAAAAFACXDipAQAAyUwFmP1/AABw0k+JlQAAANBuxZ79fwAAAAAAAAAAAAADAAAA/X8AAAAAAAAAAAAACAH+oP1/AAAAAAAAAAAAAAAAAAAAAAAAMKEnXt/dAAARAAAAAAAAAAAA8C2pAQAAIM+NOakBAADAv1klqQEAAODUT4kAAAAAAAAAAAAAAAAHAAAAAAAAAAAAAAAAAAAAHNRPiZUAAABZ1E+JlQAAANHNm579fwAAAAAAAAAAAAAAMH9HAAAAAAAwf0f9fwAAyBYAAAAAAADAv1klqQEAAKsyn579fwAAwNNPiZUAAABZ1E+JlQAAAPD7MTqp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C9IqkBAAAAAAAAqQEAACgAAAAAAAAA0G7Fnv1/AAAAAAAAAAAAAJhDozP9fwAA/////wIAAADwQy5FqQEAAAAAAAAAAAAAAAAAAAAAAACQKyZe390AAAAAAAAAAAAAAAAAAP1/AADg////AAAAAMC/WSWpAQAAWF9OiQAAAAAAAAAAAAAAAAYAAAAAAAAAAAAAAAAAAAB8Xk6JlQAAALleTomVAAAA0c2bnv1/AAABAAAAAAAAABCxTDoAAAAAaHnKM/1/AADQSy5FqQEAAMC/WSWpAQAAqzKfnv1/AAAgXk6JlQAAALleTomVAAAAMPIxOqkBAAAAAAAAZHYACAAAAAAlAAAADAAAAAMAAAAYAAAADAAAAAAAAAASAAAADAAAAAEAAAAWAAAADAAAAAgAAABUAAAAVAAAAAoAAAAnAAAAHgAAAEoAAAABAAAAVVWPQSa0j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sAAAARwAAACkAAAAzAAAARAAAABUAAAAhAPAAAAAAAAAAAAAAAIA/AAAAAAAAAAAAAIA/AAAAAAAAAAAAAAAAAAAAAAAAAAAAAAAAAAAAAAAAAAAlAAAADAAAAAAAAIAoAAAADAAAAAQAAABSAAAAcAEAAAQAAADw////AAAAAAAAAAAAAAAAkAEAAAAAAAEAAAAAcwBlAGcAbwBlACAAdQBpAAAAAAAAAAAAAAAAAAAAAAAAAAAAAAAAAAAAAAAAAAAAAAAAAAAAAAAAAAAAAAAAAAAAAACATKQz/X8AAAAAAAD9fwAAgEykM/1/AADQbsWe/X8AAAAAAAAAAAAAAAAAAAAAAADQ8Ew6qQEAAAAAAAAAAAAAAAAAAAAAAAAAAAAAAAAAAOArJl7f3QAAtn0aM/1/AABARaQz/X8AAPD///8AAAAAwL9ZJakBAADIX06JAAAAAAAAAAAAAAAACQAAAAAAAAAAAAAAAAAAAOxeTomVAAAAKV9OiZUAAADRzZue/X8AAIBMpDP9fwAA9LEmMwAAAAAgZ06JlQAAAAAAAAAAAAAAwL9ZJakBAACrMp+e/X8AAJBeTomVAAAAKV9OiZUAAABgVHo5qQEAAAAAAABkdgAIAAAAACUAAAAMAAAABAAAABgAAAAMAAAAAAAAABIAAAAMAAAAAQAAAB4AAAAYAAAAKQAAADMAAABtAAAASAAAACUAAAAMAAAABAAAAFQAAACEAAAAKgAAADMAAABrAAAARwAAAAEAAABVVY9BJrSPQSoAAAAzAAAACQAAAEwAAAAAAAAAAAAAAAAAAAD//////////2AAAABWAGkAdAAgAEIAdQBiAGEAawAAAAoAAAAEAAAABQAAAAQAAAAJAAAACQAAAAkAAAAI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gAAAAGwAAAABAAAAVVWPQSa0j0EKAAAAYAAAABMAAABMAAAAAAAAAAAAAAAAAAAA//////////90AAAAUgBFAFAAUgBFAFMARQBOAFQAQQBOAFQARQAgAEwARQBHAEEATAAAAAcAAAAGAAAABgAAAAcAAAAGAAAABgAAAAYAAAAIAAAABgAAAAcAAAAIAAAABgAAAAYAAAADAAAABQAAAAYAAAAIAAAABwAAAAUAAABLAAAAQAAAADAAAAAFAAAAIAAAAAEAAAABAAAAEAAAAAAAAAAAAAAAAAEAAIAAAAAAAAAAAAAAAAABAACAAAAAJQAAAAwAAAACAAAAJwAAABgAAAAFAAAAAAAAAP///wAAAAAAJQAAAAwAAAAFAAAATAAAAGQAAAAJAAAAcAAAAHcAAAB8AAAACQAAAHAAAABvAAAADQAAACEA8AAAAAAAAAAAAAAAgD8AAAAAAAAAAAAAgD8AAAAAAAAAAAAAAAAAAAAAAAAAAAAAAAAAAAAAAAAAACUAAAAMAAAAAAAAgCgAAAAMAAAABQAAACUAAAAMAAAAAQAAABgAAAAMAAAAAAAAABIAAAAMAAAAAQAAABYAAAAMAAAAAAAAAFQAAADEAAAACgAAAHAAAAB2AAAAfAAAAAEAAABVVY9BJrSPQQoAAABwAAAAFAAAAEwAAAAEAAAACQAAAHAAAAB4AAAAfQAAAHQAAABTAGkAZwBuAGUAZAAgAGIAeQA6ACAAVgBJAFQAIABCAFUAQgBBAEsABgAAAAMAAAAHAAAABwAAAAYAAAAHAAAAAwAAAAcAAAAFAAAAAwAAAAMAAAAHAAAAAwAAAAYAAAADAAAABgAAAAgAAAAGAAAABwAAAAYAAAAWAAAADAAAAAAAAAAlAAAADAAAAAIAAAAOAAAAFAAAAAAAAAAQAAAAFAAAAA==</Object>
  <Object Id="idInvalidSigLnImg">AQAAAGwAAAAAAAAAAAAAAP8AAAB/AAAAAAAAAAAAAADrEQAA/AgAACBFTUYAAAEAgB8AAKkAAAAGAAAAAAAAAAAAAAAAAAAAgAcAADgEAABYAQAAwgAAAAAAAAAAAAAAAAAAAMA/BQDQ9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MH9H/X8AAAAwf0f9fwAAfDtiR/1/AAAAAFSg/X8AAJHR0kb9fwAAMBZUoP1/AAB8O2JH/X8AAMgWAAAAAAAAQAAAwP1/AAAAAFSg/X8AAGHU0kb9fwAABAAAAAAAAAAwFlSg/X8AAAC1T4mVAAAAfDtiRwAAAABIAAAAAAAAAHw7Ykf9fwAAqDN/R/1/AADAP2JH/X8AAAEAAAAAAAAAPmViR/1/AAAAAFSg/X8AAAAAAAAAAAAAAAAAAAAAAAAAAAAAAAAAAMC/WSWpAQAAqzKfnv1/AADgtU+JlQAAAHm2T4mVAAAAAAAAAAAAAAAAAAAAZHYACAAAAAAlAAAADAAAAAEAAAAYAAAADAAAAP8AAAASAAAADAAAAAEAAAAeAAAAGAAAACIAAAAEAAAAegAAABEAAAAlAAAADAAAAAEAAABUAAAAtAAAACMAAAAEAAAAeAAAABAAAAABAAAAVVWPQSa0j0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UAJcOKkBAADJTAWY/X8AAHDST4mVAAAA0G7Fnv1/AAAAAAAAAAAAAAMAAAD9fwAAAAAAAAAAAAAIAf6g/X8AAAAAAAAAAAAAAAAAAAAAAAAwoSde390AABEAAAAAAAAAAADwLakBAAAgz405qQEAAMC/WSWpAQAA4NRPiQAAAAAAAAAAAAAAAAcAAAAAAAAAAAAAAAAAAAAc1E+JlQAAAFnUT4mVAAAA0c2bnv1/AAAAAAAAAAAAAAAwf0cAAAAAADB/R/1/AADIFgAAAAAAAMC/WSWpAQAAqzKfnv1/AADA00+JlQAAAFnUT4mVAAAA8PsxOqk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L0iqQEAAAAAAACpAQAAKAAAAAAAAADQbsWe/X8AAAAAAAAAAAAAmEOjM/1/AAD/////AgAAAPBDLkWpAQAAAAAAAAAAAAAAAAAAAAAAAJArJl7f3QAAAAAAAAAAAAAAAAAA/X8AAOD///8AAAAAwL9ZJakBAABYX06JAAAAAAAAAAAAAAAABgAAAAAAAAAAAAAAAAAAAHxeTomVAAAAuV5OiZUAAADRzZue/X8AAAEAAAAAAAAAELFMOgAAAABoecoz/X8AANBLLkWpAQAAwL9ZJakBAACrMp+e/X8AACBeTomVAAAAuV5OiZUAAAAw8jE6qQEAAAAAAABkdgAIAAAAACUAAAAMAAAAAwAAABgAAAAMAAAAAAAAABIAAAAMAAAAAQAAABYAAAAMAAAACAAAAFQAAABUAAAACgAAACcAAAAeAAAASgAAAAEAAABVVY9BJrSP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w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IBMpDP9fwAAAAAAAP1/AACATKQz/X8AANBuxZ79fwAAAAAAAAAAAAAAAAAAAAAAANDwTDqpAQAAAAAAAAAAAAAAAAAAAAAAAAAAAAAAAAAA4CsmXt/dAAC2fRoz/X8AAEBFpDP9fwAA8P///wAAAADAv1klqQEAAMhfTokAAAAAAAAAAAAAAAAJAAAAAAAAAAAAAAAAAAAA7F5OiZUAAAApX06JlQAAANHNm579fwAAgEykM/1/AAD0sSYzAAAAACBnTomVAAAAAAAAAAAAAADAv1klqQEAAKsyn579fwAAkF5OiZUAAAApX06JlQAAAGBUejmpAQAAAAAAAGR2AAgAAAAAJQAAAAwAAAAEAAAAGAAAAAwAAAAAAAAAEgAAAAwAAAABAAAAHgAAABgAAAApAAAAMwAAAG0AAABIAAAAJQAAAAwAAAAEAAAAVAAAAIQAAAAqAAAAMwAAAGsAAABHAAAAAQAAAFVVj0EmtI9BKgAAADMAAAAJAAAATAAAAAAAAAAAAAAAAAAAAP//////////YAAAAFYAaQB0ACAAQgB1AGIAYQBrAAAACgAAAAQAAAAFAAAABAAAAAkAAAAJAAAACQAAAAg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CAAAAAbAAAAAEAAABVVY9BJrSPQQoAAABgAAAAEwAAAEwAAAAAAAAAAAAAAAAAAAD//////////3QAAABSAEUAUABSAEUAUwBFAE4AVABBAE4AVABFACAATABFAEcAQQBMAAAABwAAAAYAAAAGAAAABwAAAAYAAAAGAAAABgAAAAgAAAAGAAAABwAAAAgAAAAGAAAABgAAAAMAAAAFAAAABgAAAAgAAAAHAAAABQAAAEsAAABAAAAAMAAAAAUAAAAgAAAAAQAAAAEAAAAQAAAAAAAAAAAAAAAAAQAAgAAAAAAAAAAAAAAAAAEAAIAAAAAlAAAADAAAAAIAAAAnAAAAGAAAAAUAAAAAAAAA////AAAAAAAlAAAADAAAAAUAAABMAAAAZAAAAAkAAABwAAAAdwAAAHwAAAAJAAAAcAAAAG8AAAANAAAAIQDwAAAAAAAAAAAAAACAPwAAAAAAAAAAAACAPwAAAAAAAAAAAAAAAAAAAAAAAAAAAAAAAAAAAAAAAAAAJQAAAAwAAAAAAACAKAAAAAwAAAAFAAAAJQAAAAwAAAABAAAAGAAAAAwAAAAAAAAAEgAAAAwAAAABAAAAFgAAAAwAAAAAAAAAVAAAAMQAAAAKAAAAcAAAAHYAAAB8AAAAAQAAAFVVj0EmtI9BCgAAAHAAAAAUAAAATAAAAAQAAAAJAAAAcAAAAHgAAAB9AAAAdAAAAFMAaQBnAG4AZQBkACAAYgB5ADoAIABWAEkAVAAgAEIAVQBCAEEASwAGAAAAAwAAAAcAAAAHAAAABgAAAAcAAAADAAAABwAAAAUAAAADAAAAAwAAAAcAAAADAAAABgAAAAMAAAAGAAAACAAAAAY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xDXc0S54VtcOIabYpAFXrCVbuKqs3Q+pMg8vwp4NiOM=</DigestValue>
    </Reference>
    <Reference Type="http://www.w3.org/2000/09/xmldsig#Object" URI="#idOfficeObject">
      <DigestMethod Algorithm="http://www.w3.org/2001/04/xmlenc#sha256"/>
      <DigestValue>4Y5rblcoUJMV92RooxXes60CdyqsrrDpTG7wMPoQQI8=</DigestValue>
    </Reference>
    <Reference Type="http://uri.etsi.org/01903#SignedProperties" URI="#idSignedProperties">
      <Transforms>
        <Transform Algorithm="http://www.w3.org/TR/2001/REC-xml-c14n-20010315"/>
      </Transforms>
      <DigestMethod Algorithm="http://www.w3.org/2001/04/xmlenc#sha256"/>
      <DigestValue>YpMHX40aroKDv81tV6Rw9qOSCJpoUJ/k0ElP6m9r3Ls=</DigestValue>
    </Reference>
    <Reference Type="http://www.w3.org/2000/09/xmldsig#Object" URI="#idValidSigLnImg">
      <DigestMethod Algorithm="http://www.w3.org/2001/04/xmlenc#sha256"/>
      <DigestValue>1gtGPi7CeeesbINK66nO01QddpPPUTrnh9NQmogrX6U=</DigestValue>
    </Reference>
    <Reference Type="http://www.w3.org/2000/09/xmldsig#Object" URI="#idInvalidSigLnImg">
      <DigestMethod Algorithm="http://www.w3.org/2001/04/xmlenc#sha256"/>
      <DigestValue>CRA34jh5AClyPC5FlZCaV04QEhXNKlEjNLpmEUlYRRU=</DigestValue>
    </Reference>
  </SignedInfo>
  <SignatureValue>dfDw1QSAro1qSblgruELapDjSSyzZnBR7nMyAUKXhNF5zB7mQiPg4dCI1xIS6Rzeg2++P4Xp9CgF
CrPekHr2EYEVChG2ES6MWgBBK9CFF+gFD1i4eLFIJJc+3qdg1kW++ftNj1IufCavSCLdU9zmws5b
t0qmSfQZ0bK5by5Vh7z07kd3SARLLWGe7eudO1TdZqez9q3ZAJHhLALv4r4MHA4pZSshH1n1kmzf
4sS6inPKAZwFJhufd3YlElKh5YLlRtQz9iy9MteOSLtiqQTI/WOc4N8os7UNZVRVfVcPrJnFz+rZ
tUZGbafN75UyUEVX3L/awyJAGcCl9u1cjfjstg==</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Bg7hp09aLTnfTStyV78HE7xOmRme1UfiHCgT7AjXm5M=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drawing1.xml?ContentType=application/vnd.openxmlformats-officedocument.drawing+xml">
        <DigestMethod Algorithm="http://www.w3.org/2001/04/xmlenc#sha256"/>
        <DigestValue>s1fHllUWVxeDo+4KBU1jgl6zSK6gArreHstRkyslykI=</DigestValue>
      </Reference>
      <Reference URI="/xl/drawings/vmlDrawing1.vml?ContentType=application/vnd.openxmlformats-officedocument.vmlDrawing">
        <DigestMethod Algorithm="http://www.w3.org/2001/04/xmlenc#sha256"/>
        <DigestValue>orIJby4ukqwsROu0KAzID//qVJa00SFAQ1W1SBIZH8c=</DigestValue>
      </Reference>
      <Reference URI="/xl/media/image1.emf?ContentType=image/x-emf">
        <DigestMethod Algorithm="http://www.w3.org/2001/04/xmlenc#sha256"/>
        <DigestValue>mxDjX8Q1NBcO9xw+yhUj8ssCW+2+DMmC9Akhsq6jttM=</DigestValue>
      </Reference>
      <Reference URI="/xl/media/image2.emf?ContentType=image/x-emf">
        <DigestMethod Algorithm="http://www.w3.org/2001/04/xmlenc#sha256"/>
        <DigestValue>DvXpIShS/jwq+SOzLyxqEX8K3F1vA890nA/KiKvNr3E=</DigestValue>
      </Reference>
      <Reference URI="/xl/media/image3.emf?ContentType=image/x-emf">
        <DigestMethod Algorithm="http://www.w3.org/2001/04/xmlenc#sha256"/>
        <DigestValue>OFsjsBOySO5QTwAPUT/ESiU2hTzT9kD1tBxwKCYBTCo=</DigestValue>
      </Reference>
      <Reference URI="/xl/media/image4.emf?ContentType=image/x-emf">
        <DigestMethod Algorithm="http://www.w3.org/2001/04/xmlenc#sha256"/>
        <DigestValue>C0noIxlZ5Ec3l1TKq7rh2oIggHLTnN/ixNVtDD61Zi0=</DigestValue>
      </Reference>
      <Reference URI="/xl/media/image5.emf?ContentType=image/x-emf">
        <DigestMethod Algorithm="http://www.w3.org/2001/04/xmlenc#sha256"/>
        <DigestValue>L2yg9/qmaSNX9JAt/V/HpZpBs0TuhcLhnzaNVWT2rWA=</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0bbNnjbCORtccyGwTtSgNxsIYF2zqgZzVOca0r3wTM0=</DigestValue>
      </Reference>
      <Reference URI="/xl/styles.xml?ContentType=application/vnd.openxmlformats-officedocument.spreadsheetml.styles+xml">
        <DigestMethod Algorithm="http://www.w3.org/2001/04/xmlenc#sha256"/>
        <DigestValue>u3LPZ9qOe0Kb1rUsyTqvDgTo1WQ4mJKoZtyau+/AJRM=</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++tZ/GXPjwOPb3ZBoT576FmG219Q///o2b5O6cIKgsQ=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JqJez2SeX4eZeJYt+mNqPBIRDaZOFKkqudsBmftAcyE=</DigestValue>
      </Reference>
      <Reference URI="/xl/worksheets/sheet2.xml?ContentType=application/vnd.openxmlformats-officedocument.spreadsheetml.worksheet+xml">
        <DigestMethod Algorithm="http://www.w3.org/2001/04/xmlenc#sha256"/>
        <DigestValue>sfq/+3W/CmRyXKCGqWfdqL+HsfukGrdI7RgMhIpaqjw=</DigestValue>
      </Reference>
      <Reference URI="/xl/worksheets/sheet3.xml?ContentType=application/vnd.openxmlformats-officedocument.spreadsheetml.worksheet+xml">
        <DigestMethod Algorithm="http://www.w3.org/2001/04/xmlenc#sha256"/>
        <DigestValue>xj/lG0ueLpELMuAtX1FCk0hrbEv9fv6M1/7eM8Ljrzs=</DigestValue>
      </Reference>
      <Reference URI="/xl/worksheets/sheet4.xml?ContentType=application/vnd.openxmlformats-officedocument.spreadsheetml.worksheet+xml">
        <DigestMethod Algorithm="http://www.w3.org/2001/04/xmlenc#sha256"/>
        <DigestValue>KJQHt/1eg+LNFjdAqHN19eRiowjS3YmHOqUbp1K+AaQ=</DigestValue>
      </Reference>
      <Reference URI="/xl/worksheets/sheet5.xml?ContentType=application/vnd.openxmlformats-officedocument.spreadsheetml.worksheet+xml">
        <DigestMethod Algorithm="http://www.w3.org/2001/04/xmlenc#sha256"/>
        <DigestValue>/owCFe56gGVsOADaxIXGxUpaU/JG74CevZUrhfwCNbc=</DigestValue>
      </Reference>
      <Reference URI="/xl/worksheets/sheet6.xml?ContentType=application/vnd.openxmlformats-officedocument.spreadsheetml.worksheet+xml">
        <DigestMethod Algorithm="http://www.w3.org/2001/04/xmlenc#sha256"/>
        <DigestValue>YdmpHXBMEfCykuLpU3bJbVLoOp+RP21Y/028M74g8VA=</DigestValue>
      </Reference>
      <Reference URI="/xl/worksheets/sheet7.xml?ContentType=application/vnd.openxmlformats-officedocument.spreadsheetml.worksheet+xml">
        <DigestMethod Algorithm="http://www.w3.org/2001/04/xmlenc#sha256"/>
        <DigestValue>OIuVG3l8aDPvFo0L2t/mSd9IzWRDip9kDyNwyuptd6o=</DigestValue>
      </Reference>
    </Manifest>
    <SignatureProperties>
      <SignatureProperty Id="idSignatureTime" Target="#idPackageSignature">
        <mdssi:SignatureTime xmlns:mdssi="http://schemas.openxmlformats.org/package/2006/digital-signature">
          <mdssi:Format>YYYY-MM-DDThh:mm:ssTZD</mdssi:Format>
          <mdssi:Value>2024-04-01T18:39:34Z</mdssi:Value>
        </mdssi:SignatureTime>
      </SignatureProperty>
    </SignatureProperties>
  </Object>
  <Object Id="idOfficeObject">
    <SignatureProperties>
      <SignatureProperty Id="idOfficeV1Details" Target="#idPackageSignature">
        <SignatureInfoV1 xmlns="http://schemas.microsoft.com/office/2006/digsig">
          <SetupID>{5B98D2F2-E82E-4143-A9CA-013BFEEEE8F5}</SetupID>
          <SignatureText>Raquel Vazquez</SignatureText>
          <SignatureImage/>
          <SignatureComments/>
          <WindowsVersion>10.0</WindowsVersion>
          <OfficeVersion>16.0.17328/26</OfficeVersion>
          <ApplicationVersion>16.0.17328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2024-04-01T18:39:34Z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P8AAAB/AAAAAAAAAAAAAAAvGQAAkQwAACBFTUYAAAEAk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oG+f+n8AAACgb5/6fwAAEwAAAAAAAAAAAIUT+38AAHWkqp76fwAAMBaFE/t/AAATAAAAAAAAAAgXAAAAAAAAQAAAwPp/AAAAAIUT+38AAEWnqp76fwAABAAAAAAAAAAwFoUT+38AAIC326qLAAAAEwAAAAAAAABIAAAAAAAAACTaUJ/6fwAAkKNvn/p/AACA3lCf+n8AAAEAAAAAAAAAEARRn/p/AAAAAIUT+38AAAAAAAAAAAAAAAAAAAAAAACH9RIV+38AAHB0naHCAQAAqzK/Evt/AABQuNuqiwAAAOm426qLAAAAAAAAAAAAAAAAAAAAZHYACAAAAAAlAAAADAAAAAEAAAAYAAAADAAAAAAAAAASAAAADAAAAAEAAAAeAAAAGAAAAMkAAAAEAAAA9wAAABEAAAAlAAAADAAAAAEAAABUAAAAfAAAAMoAAAAEAAAA9QAAABAAAAABAAAA0XbJQasKyUHKAAAABAAAAAgAAABMAAAAAAAAAAAAAAAAAAAA//////////9cAAAAMQAvADQALwAyADAAMgA0AAYAAAAEAAAABgAAAAQAAAAGAAAABgAAAAYAAAAGAAAASwAAAEAAAAAwAAAABQAAACAAAAABAAAAAQAAABAAAAAAAAAAAAAAAAABAACAAAAAAAAAAAAAAAAAAQAAgAAAAFIAAABwAQAAAgAAABAAAAAHAAAAAAAAAAAAAAC8AgAAAAAAAAECAiJTAHkAcwB0AGUAbQAAAAAAAAAAAAAAAAAAAAAAAAAAAAAAAAAAAAAAAAAAAAAAAAAAAAAAAAAAAAAAAAAAAAAAAAAAAAEAAADCAQAAOLvbqosAAAAAAC4AAAAAANBu5RL7fwAAAAAAAAAAAAAJAAAAAAAAABDo2rjCAQAAuKaqnvp/AAAAAAAAAAAAAAAAAAAAAAAAXh7UqnAIAAC4vNuqiwAAALACX5/CAQAAwLUvtsIBAABwdJ2hwgEAAOC926oAAAAAAAAAAAAAAAAHAAAAAAAAABhRqLXCAQAAHL3bqosAAABZvduqiwAAANHNuxL7fwAA////////////////AAD/////////////Bu5SA780AABwdJ2hwgEAAKsyvxL7fwAAwLzbqosAAABZvduqiwAAAMC1L7bC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BLn8IBAAD5b9qqiwAAAAMAAAAAAAAA0G7lEvt/AAAAAAAAAAAAAAMAAAD6fwAAKAAAAAAAAAAAAAAA+n8AAAAAAAAAAAAAAAAAAAAAAAAuytWqcAgAAIgXOJ76fwAACCE4nvp/AADg////AAAAAHB0naHCAQAACHLaqgAAAAAAAAAAAAAAAAYAAAAAAAAAIAAAAAAAAAAscdqqiwAAAGlx2qqLAAAA0c27Evt/AAABAAAAAAAAAMitFZ4AAAAAmHE5nvp/AADQgiLHwgEAAHB0naHCAQAAqzK/Evt/AADQcNqqiwAAAGlx2qqLAAAAQA1xvMIBAAAAAAAAZHYACAAAAAAlAAAADAAAAAMAAAAYAAAADAAAAAAAAAA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YAAAARwAAACkAAAAzAAAAcAAAABUAAAAhAPAAAAAAAAAAAAAAAIA/AAAAAAAAAAAAAIA/AAAAAAAAAAAAAAAAAAAAAAAAAAAAAAAAAAAAAAAAAAAlAAAADAAAAAAAAIAoAAAADAAAAAQAAABSAAAAcAEAAAQAAADw////AAAAAAAAAAAAAAAAkAEAAAAAAAEAAAAAcwBlAGcAbwBlACAAdQBpAAAAAAAAAAAAAAAAAAAAAAAAAAAAAAAAAAAAAAAAAAAAAAAAAAAAAAAAAAAAAAAAAAAAAAAAAAAAiwAAACy3jp36fwAADQAAAPp/AADQbuUS+38AAAAAAAAAAAAAAQAAAAAAAAChMTZRumwAAAAAAAAAAAAAAAAAAAAAAAAAAAAAAAAAAI7L1apwCAAAAAAAAAAAAAAAAMBCAAAAAPD///8AAAAAcHSdocIBAACoc9qqAAAAAAAAAAAAAAAACQAAAAAAAAAgAAAAAAAAAMxy2qqLAAAACXPaqosAAADRzbsS+38AAAUAAAAAAAAAAAAAAAAAAAAActqqiwAAAB8SjJ36fwAAcHSdocIBAACrMr8S+38AAHBy2qqLAAAACXPaqosAAAAgYWrEwgEAAAAAAABkdgAIAAAAACUAAAAMAAAABAAAABgAAAAMAAAAAAAAABIAAAAMAAAAAQAAAB4AAAAYAAAAKQAAADMAAACZAAAASAAAACUAAAAMAAAABAAAAFQAAACgAAAAKgAAADMAAACXAAAARwAAAAEAAADRdslBqwrJQSoAAAAzAAAADgAAAEwAAAAAAAAAAAAAAAAAAAD//////////2gAAABSAGEAcQB1AGUAbAAgAFYAYQB6AHEAdQBlAHoACgAAAAgAAAAJAAAACQAAAAgAAAAEAAAABAAAAAoAAAAIAAAABwAAAAkAAAAJAAAACAAAAAc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MAAAAAKAAAAYAAAAIAAAABsAAAAAQAAANF2yUGrCslBCgAAAGAAAAATAAAATAAAAAAAAAAAAAAAAAAAAP//////////dAAAAFIARQBQAFIARQBTAEUATgBUAEEATgBUAEUAIABMAEUARwBBAEwA5gAHAAAABgAAAAYAAAAHAAAABgAAAAYAAAAGAAAACAAAAAYAAAAHAAAACAAAAAYAAAAGAAAAAwAAAAUAAAAGAAAACAAAAAcAAAAFAAAASwAAAEAAAAAwAAAABQAAACAAAAABAAAAAQAAABAAAAAAAAAAAAAAAAABAACAAAAAAAAAAAAAAAAAAQAAgAAAACUAAAAMAAAAAgAAACcAAAAYAAAABQAAAAAAAAD///8AAAAAACUAAAAMAAAABQAAAEwAAABkAAAACQAAAHAAAADrAAAAfAAAAAkAAABwAAAA4wAAAA0AAAAhAPAAAAAAAAAAAAAAAIA/AAAAAAAAAAAAAIA/AAAAAAAAAAAAAAAAAAAAAAAAAAAAAAAAAAAAAAAAAAAlAAAADAAAAAAAAIAoAAAADAAAAAUAAAAlAAAADAAAAAEAAAAYAAAADAAAAAAAAAASAAAADAAAAAEAAAAWAAAADAAAAAAAAABUAAAAPAEAAAoAAABwAAAA6gAAAHwAAAABAAAA0XbJQasKyUEKAAAAcAAAACgAAABMAAAABAAAAAkAAABwAAAA7AAAAH0AAACcAAAARgBpAHIAbQBhAGQAbwAgAHAAbwByADoAIABMAEkAWgAgAFIAQQBRAFUARQBMACAAIABWAEEAWgBRAFUARQBaACAAQgBFAE4ASQBUAEUAWgAGAAAAAwAAAAQAAAAJAAAABgAAAAcAAAAHAAAAAwAAAAcAAAAHAAAABAAAAAMAAAADAAAABQAAAAMAAAAGAAAAAwAAAAcAAAAHAAAACAAAAAgAAAAGAAAABQAAAAMAAAADAAAABwAAAAcAAAAGAAAACAAAAAgAAAAGAAAABgAAAAMAAAAGAAAABgAAAAgAAAADAAAABgAAAAYAAAAGAAAAFgAAAAwAAAAAAAAAJQAAAAwAAAACAAAADgAAABQAAAAAAAAAEAAAABQAAAA=</Object>
  <Object Id="idInvalidSigLnImg">AQAAAGwAAAAAAAAAAAAAAP8AAAB/AAAAAAAAAAAAAAAvGQAAkQwAACBFTUYAAAEACCA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oG+f+n8AAACgb5/6fwAAEwAAAAAAAAAAAIUT+38AAHWkqp76fwAAMBaFE/t/AAATAAAAAAAAAAgXAAAAAAAAQAAAwPp/AAAAAIUT+38AAEWnqp76fwAABAAAAAAAAAAwFoUT+38AAIC326qLAAAAEwAAAAAAAABIAAAAAAAAACTaUJ/6fwAAkKNvn/p/AACA3lCf+n8AAAEAAAAAAAAAEARRn/p/AAAAAIUT+38AAAAAAAAAAAAAAAAAAAAAAACH9RIV+38AAHB0naHCAQAAqzK/Evt/AABQuNuqiwAAAOm426qL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MIBAAA4u9uqiwAAAAAALgAAAAAA0G7lEvt/AAAAAAAAAAAAAAkAAAAAAAAAEOjauMIBAAC4pqqe+n8AAAAAAAAAAAAAAAAAAAAAAABeHtSqcAgAALi826qLAAAAsAJfn8IBAADAtS+2wgEAAHB0naHCAQAA4L3bqgAAAAAAAAAAAAAAAAcAAAAAAAAAGFGotcIBAAAcvduqiwAAAFm926qLAAAA0c27Evt/AAD///////////////8AAP////////////8G7lIDvzQAAHB0naHCAQAAqzK/Evt/AADAvNuqiwAAAFm926qLAAAAwLUvtsI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EufwgEAAPlv2qqLAAAAAwAAAAAAAADQbuUS+38AAAAAAAAAAAAAAwAAAPp/AAAoAAAAAAAAAAAAAAD6fwAAAAAAAAAAAAAAAAAAAAAAAC7K1apwCAAAiBc4nvp/AAAIITie+n8AAOD///8AAAAAcHSdocIBAAAIctqqAAAAAAAAAAAAAAAABgAAAAAAAAAgAAAAAAAAACxx2qqLAAAAaXHaqosAAADRzbsS+38AAAEAAAAAAAAAyK0VngAAAACYcTme+n8AANCCIsfCAQAAcHSdocIBAACrMr8S+38AANBw2qqLAAAAaXHaqosAAABADXG8wg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gAAABHAAAAKQAAADMAAABwAAAAFQAAACEA8AAAAAAAAAAAAAAAgD8AAAAAAAAAAAAAgD8AAAAAAAAAAAAAAAAAAAAAAAAAAAAAAAAAAAAAAAAAACUAAAAMAAAAAAAAgCgAAAAMAAAABAAAAFIAAABwAQAABAAAAPD///8AAAAAAAAAAAAAAACQAQAAAAAAAQAAAABzAGUAZwBvAGUAIAB1AGkAAAAAAAAAAAAAAAAAAAAAAAAAAAAAAAAAAAAAAAAAAAAAAAAAAAAAAAAAAAAAAAAAAAAAAAAAAACLAAAALLeOnfp/AAANAAAA+n8AANBu5RL7fwAAAAAAAAAAAAABAAAAAAAAAKExNlG6bAAAAAAAAAAAAAAAAAAAAAAAAAAAAAAAAAAAjsvVqnAIAAAAAAAAAAAAAAAAwEIAAAAA8P///wAAAABwdJ2hwgEAAKhz2qoAAAAAAAAAAAAAAAAJAAAAAAAAACAAAAAAAAAAzHLaqosAAAAJc9qqiwAAANHNuxL7fwAABQAAAAAAAAAAAAAAAAAAAABy2qqLAAAAHxKMnfp/AABwdJ2hwgEAAKsyvxL7fwAAcHLaqosAAAAJc9qqiwAAACBhasTCAQAAAAAAAGR2AAgAAAAAJQAAAAwAAAAEAAAAGAAAAAwAAAAAAAAAEgAAAAwAAAABAAAAHgAAABgAAAApAAAAMwAAAJkAAABIAAAAJQAAAAwAAAAEAAAAVAAAAKAAAAAqAAAAMwAAAJcAAABHAAAAAQAAANF2yUGrCslBKgAAADMAAAAOAAAATAAAAAAAAAAAAAAAAAAAAP//////////aAAAAFIAYQBxAHUAZQBsACAAVgBhAHoAcQB1AGUAegAKAAAACAAAAAkAAAAJAAAACAAAAAQAAAAEAAAACgAAAAgAAAAHAAAACQAAAAkAAAAIAAAABw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gAAAAGwAAAABAAAA0XbJQasKyUEKAAAAYAAAABMAAABMAAAAAAAAAAAAAAAAAAAA//////////90AAAAUgBFAFAAUgBFAFMARQBOAFQAQQBOAFQARQAgAEwARQBHAEEATAAAAAcAAAAGAAAABgAAAAcAAAAGAAAABgAAAAYAAAAIAAAABgAAAAcAAAAIAAAABgAAAAYAAAADAAAABQAAAAYAAAAIAAAABwAAAAUAAABLAAAAQAAAADAAAAAFAAAAIAAAAAEAAAABAAAAEAAAAAAAAAAAAAAAAAEAAIAAAAAAAAAAAAAAAAABAACAAAAAJQAAAAwAAAACAAAAJwAAABgAAAAFAAAAAAAAAP///wAAAAAAJQAAAAwAAAAFAAAATAAAAGQAAAAJAAAAcAAAAOsAAAB8AAAACQAAAHAAAADjAAAADQAAACEA8AAAAAAAAAAAAAAAgD8AAAAAAAAAAAAAgD8AAAAAAAAAAAAAAAAAAAAAAAAAAAAAAAAAAAAAAAAAACUAAAAMAAAAAAAAgCgAAAAMAAAABQAAACUAAAAMAAAAAQAAABgAAAAMAAAAAAAAABIAAAAMAAAAAQAAABYAAAAMAAAAAAAAAFQAAAA8AQAACgAAAHAAAADqAAAAfAAAAAEAAADRdslBqwrJQQoAAABwAAAAKAAAAEwAAAAEAAAACQAAAHAAAADsAAAAfQAAAJwAAABGAGkAcgBtAGEAZABvACAAcABvAHIAOgAgAEwASQBaACAAUgBBAFEAVQBFAEwAIAAgAFYAQQBaAFEAVQBFAFoAIABCAEUATgBJAFQARQBaAAYAAAADAAAABAAAAAkAAAAGAAAABwAAAAcAAAADAAAABwAAAAcAAAAEAAAAAwAAAAMAAAAFAAAAAwAAAAYAAAADAAAABwAAAAcAAAAIAAAACAAAAAYAAAAFAAAAAwAAAAMAAAAHAAAABwAAAAYAAAAIAAAACAAAAAYAAAAGAAAAAwAAAAYAAAAGAAAACAAAAAMAAAAGAAAABgAAAAY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MbiLOZao7LEHVCFKsjFOWH+XOXpHmLPw0rcjdUyBlYcwouC2GoXqRNWcUItJ8KhVa9+Cf/ZXDch+
njWr4mfGOQ==</DigestValue>
    </Reference>
    <Reference Type="http://www.w3.org/2000/09/xmldsig#Object" URI="#idOfficeObject">
      <DigestMethod Algorithm="http://www.w3.org/2001/04/xmlenc#sha512"/>
      <DigestValue>IPYtnyn1EemvxDZPOCjsEPmiToVZkN/s73/uJmMeED6bW0jOuaNuIAZM8VKyNRelTFE1f/hGfoe3
CbghRexfXw==</DigestValue>
    </Reference>
    <Reference Type="http://uri.etsi.org/01903#SignedProperties" URI="#idSignedProperties">
      <Transforms>
        <Transform Algorithm="http://www.w3.org/TR/2001/REC-xml-c14n-20010315"/>
      </Transforms>
      <DigestMethod Algorithm="http://www.w3.org/2001/04/xmlenc#sha512"/>
      <DigestValue>b4rPKYIkO0gbIXVJjNw9O4TepWsET69WZRadekfwCC4vHodGozs8wscRMDTdqBakGr5dLFBxVO/r
HQoqR2w5uw==</DigestValue>
    </Reference>
    <Reference Type="http://www.w3.org/2000/09/xmldsig#Object" URI="#idValidSigLnImg">
      <DigestMethod Algorithm="http://www.w3.org/2001/04/xmlenc#sha512"/>
      <DigestValue>yj0+WoHJQ1Vt91RD1BXkAEW/LOBSLkCtja1yosuijbQtiYDEBB+NiGuc/Pt9ohWN511uttbnYuQH
peDERmlF9A==</DigestValue>
    </Reference>
    <Reference Type="http://www.w3.org/2000/09/xmldsig#Object" URI="#idInvalidSigLnImg">
      <DigestMethod Algorithm="http://www.w3.org/2001/04/xmlenc#sha512"/>
      <DigestValue>VyHL3qMMzPSEhkiEvmlMLUoVrv4pAnQygEHJqg8UAyn2CGT5a1sw7XrPVUNQ9DcGphGZjgFvr6up
TqN+RYwhSA==</DigestValue>
    </Reference>
  </SignedInfo>
  <SignatureValue>QNZCQgnazp01VeiM0nCk/33idpzTddToYnxiyVUV3dYj7AItt7pyzcEtaJXj9fmKgZHfVoZnACMj
aOwmo0xYu+u5xkrpmsl8Llqc9qV8URdkTZuWtUgtY7SHLuY4ON1LW9dtCXDa9bhZcXmq0eFXViNx
ZrBbuPftNN+u6W3A/gepKCfP9xXC6vIcnRrItppa4XJAGNEAGt4bzKQzHSvIncMt01Z+GT+yiXZ9
eTW0tjawLD3R1bRB/GrCMfRc3YHDPMFPf0cShDEJUyNSVKcGqAGMvLn6P2LQz5rgsG/70fuvG0PC
kj93VxIvJynX8jWK6nfoDKo96PhBuJzonRZvDA==</SignatureValue>
  <KeyInfo>
    <X509Data>
      <X509Certificate>MIIHrjCCBZagAwIBAgIQXGOtfAgyNaVP/Q/Awn5JrjANBgkqhkiG9w0BAQ0FADCBhTELMAkGA1UEBhMCUFkxDTALBgNVBAoTBElDUFAxODA2BgNVBAsTL1ByZXN0YWRvciBDdWFsaWZpY2FkbyBkZSBTZXJ2aWNpb3MgZGUgQ29uZmlhbnphMRUwEwYDVQQDEwxDT0RFMTAwIFMuQS4xFjAUBgNVBAUTDVJVQzgwMDgwNjEwLTcwHhcNMjMwODE3MjA0MjE4WhcNMjUwODE3MjA0MjE4WjCBujELMAkGA1UEBhMCUFkxNjA0BgNVBAoMLUNFUlRJRklDQURPIENVQUxJRklDQURPIERFIEZJUk1BIEVMRUNUUsOTTklDQTELMAkGA1UECxMCRjIxFjAUBgNVBAQTDUFMTUFEQSBGUlVUT1MxFTATBgNVBCoTDE1JR1VFTCBBTkdFTDEjMCEGA1UEAxMaTUlHVUVMIEFOR0VMIEFMTUFEQSBGUlVUT1MxEjAQBgNVBAUTCUNJMTIwMjUzMjCCASIwDQYJKoZIhvcNAQEBBQADggEPADCCAQoCggEBAKee77WNJd1q7XSG/wtTZFMUCPuGtyIJKwPvTNYP6vfgZK805CYNe9X9HzUGmGmnF1JT6+K/oz9njOwMCKF9b0S2NJ8Xb0oA08F5PvMm8hE9rbu2XMAy9GMpxud9naUeSBjUScX6nRNWEqlnZZFe/2bSYauuv081J6DpgtvGJC3E74GsOXe9rWd3kOp/3FpXbrFl/3Y1mcHVoLY2sITAeUhRY2Ke2YmwhRIdpgXzmwvqFvYlxUeDO+EJES80m+WQeqGQBjVyxSXiQHpC8rRRm9Yg+Ji09WntElAQR7JtALhUQfyfEryzlyPtR8pxXllpvKCxZLKVHCMOZAF2vklu8esCAwEAAaOCAuEwggLdMAwGA1UdEwEB/wQCMAAwHQYDVR0OBBYEFFF3DSujpLPwe5ExMVjrQP+RcExlMB8GA1UdIwQYMBaAFL41VGJoYOcm0zHBX5ex4vZkzgf1MA4GA1UdDwEB/wQEAwIF4DBYBgNVHREEUTBPgSBNSUdVRUwuQUxNQURBQFVFTk9IT0xESU5H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sHRp4/SDqfIId+/S3TLfFhcHuBYyHXbSHEILKHKPpbAZVCKWFKkDSUI6BOqoNJKMVWcfIznclPB5jh7Y9a4CSJI6DbYwH+LYXl9ANvt+ciF14yPcu4NcOV9I7snAL1Rs7TMGsfiRzYUZyItyT6JaFnJ8yhjqGzNbZVxBPGvxlthqoSsGjJ9N6NC8C0cZpIhmsU+d3N8ic3937ddnXC15apgLvLgPP2tvMDjBe1GeoWYOlNrwFzn79Kd/Xs870rWtW/ouYL26fbV3pNCxRvPHh9SYQUtLRJR14JtgkQiiui7UNKF3ONSUfz9rTCGbQOC+Z06LGxHpClUZ820DFKK0XkvfXD7tGFSMyQY5pihNxb+tRG45eJyDpcy982GeRHEED5rVCFJ8Y7OMu1fh0N7Ha6fHTqC30HiHM1OnYFliUH6+CdXpihJsw5bKPXnFGY0XWAofjrs4jPLVSQtDbT7rSEisfPYZRUoZ3cVgV5Ku5Ep6XvifgqCw6dFa0s4JRZwi6tj0B+Huj9sszWeNEpIvoZzmaGsYUy0NhUida+Ix9DPa0IZ3va7lLurkG4ihTpU9H5JnzsmkdewQjnhy5+kwPB91a7rzXemMPL6q4v6HdeIw528ZTI5A0ZUqPB2YsXtbbmJj8Kw8mNLCTzkzdVRiYA7XPqdjf7KpKVTPUwgBWb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49n/6xyq+EpYyKOl32bPi9hNZaqrKA8A4Pk5Lr6VH/y6ufpqMyiRnZWjwrWENam+1Qec85cyioHZgxVoDWPfZg==</DigestValue>
      </Reference>
      <Reference URI="/xl/calcChain.xml?ContentType=application/vnd.openxmlformats-officedocument.spreadsheetml.calcChain+xml">
        <DigestMethod Algorithm="http://www.w3.org/2001/04/xmlenc#sha512"/>
        <DigestValue>GFilL+UMVcydHE3pfK9dS/neR0WeBTEHcJ6rZ9fHNaA4TopC/958eONl/BmJ8EUfbP2MD4UrQJpggOSd0MWhHA==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OuP5pgyFpu1LbPS5fy9B2qnWYWjBy3oWBuNkn8MPs22K+0ui3ajDSnvvWphH3eaQIUqChsLO+xIZy4orOUfsWg==</DigestValue>
      </Reference>
      <Reference URI="/xl/drawings/drawing1.xml?ContentType=application/vnd.openxmlformats-officedocument.drawing+xml">
        <DigestMethod Algorithm="http://www.w3.org/2001/04/xmlenc#sha512"/>
        <DigestValue>w72+O6gcIxH21KZSP4REOkRUQCa2XGxm1G780khXlPgFpL/xM9oMi3AqCJj9LQLNIddQd7RUU2ZuTznH1mQOog==</DigestValue>
      </Reference>
      <Reference URI="/xl/drawings/vmlDrawing1.vml?ContentType=application/vnd.openxmlformats-officedocument.vmlDrawing">
        <DigestMethod Algorithm="http://www.w3.org/2001/04/xmlenc#sha512"/>
        <DigestValue>atByDZP57PUWwiS4LrcUZxIu0OOZqLg9isDsxD4KjR/LLR/JmXy7RlD9ljLBTqSRkkDi9TmX/k/Un+9k54Bsqw==</DigestValue>
      </Reference>
      <Reference URI="/xl/media/image1.emf?ContentType=image/x-emf">
        <DigestMethod Algorithm="http://www.w3.org/2001/04/xmlenc#sha512"/>
        <DigestValue>kyD2XPlTFG95NQzE+t2p3IF+mZhz43DU7PWxjhAubT5+iLVDSX1DxADhQ/3UjhrPeTklXU7WaNsBjKf/U6d9Ew==</DigestValue>
      </Reference>
      <Reference URI="/xl/media/image2.emf?ContentType=image/x-emf">
        <DigestMethod Algorithm="http://www.w3.org/2001/04/xmlenc#sha512"/>
        <DigestValue>mVFBm11MZXjrSIgB2582F1CBo99p0f1c6qXazkd+BCg2XtcYmfCCMTfLTSKCNAGvqFOLvekOaBEn5W0oqkfSZw==</DigestValue>
      </Reference>
      <Reference URI="/xl/media/image3.emf?ContentType=image/x-emf">
        <DigestMethod Algorithm="http://www.w3.org/2001/04/xmlenc#sha512"/>
        <DigestValue>jiYN3ojS63Qh1P6/XL5X8KiDz42CREdXkSGywtUwRNsGSc58rBrxNGJXoVf88fHakS+SfJCeOsP3c9cyrmcnLA==</DigestValue>
      </Reference>
      <Reference URI="/xl/media/image4.emf?ContentType=image/x-emf">
        <DigestMethod Algorithm="http://www.w3.org/2001/04/xmlenc#sha512"/>
        <DigestValue>4kJESmPxfxBHWldPttAlMYUj7jWAlfXpvdsvU3AtEcJsPFLK12pFFYptOZBnGVOEL53fse0RM91lj8VByBF3Nw==</DigestValue>
      </Reference>
      <Reference URI="/xl/media/image5.emf?ContentType=image/x-emf">
        <DigestMethod Algorithm="http://www.w3.org/2001/04/xmlenc#sha512"/>
        <DigestValue>RRQjC75kDkfRLeSTOquMa2/d10XIrn3TYJF+ZDJNTFNNR31RXp+QF6A24bDunFOmUEdaG/T7EZZX+VWrAiFGIQ==</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brCPkWF3rXlVnDmFdayRx7x3pFwgpIH+fm2DB9ScrZ7J8Y72oZu4tYHAY1WM0VW3+iZXdlFLz9eMgP0cenDK+Q==</DigestValue>
      </Reference>
      <Reference URI="/xl/styles.xml?ContentType=application/vnd.openxmlformats-officedocument.spreadsheetml.styles+xml">
        <DigestMethod Algorithm="http://www.w3.org/2001/04/xmlenc#sha512"/>
        <DigestValue>ZEgzTEXATcXKEl0naAU6g6SC4QF6xV4Oe9j1hsxx6PZynpSXmoCIwr4osmsjlRM0VOb3V1zCDuEQl0dpOTYwAg==</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x5S0Dlr5qbmfkGqGqD4qbBzLhQqCEGu0x9FLyMWo3r6wVXQmrBch9QfR4LAkk2u01vvt9B744/A4HvccbSMfvg==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sGjPAMIDmXIOZ19CvDvujS9CUJ550rGJ5R8w/vccgKg8/a4t+kzhPQIeRXtRP7sOatvVAEF6befWQiyIm+SEwQ==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sheet1.xml?ContentType=application/vnd.openxmlformats-officedocument.spreadsheetml.worksheet+xml">
        <DigestMethod Algorithm="http://www.w3.org/2001/04/xmlenc#sha512"/>
        <DigestValue>/ne16FfF2gTZ/GKRWjeppwslaGybDiCf9vhiHgWHCMZAx5xcemGKVT9mSOlTfA9JTZRmaU6oiGIjeIY+Edk6Qw==</DigestValue>
      </Reference>
      <Reference URI="/xl/worksheets/sheet2.xml?ContentType=application/vnd.openxmlformats-officedocument.spreadsheetml.worksheet+xml">
        <DigestMethod Algorithm="http://www.w3.org/2001/04/xmlenc#sha512"/>
        <DigestValue>Jh0njV95U2bgTShFyZwRtnS3X1VSuKsYJqbw/49CjuWBgOy7UReEYE5tcX3yuWPonq3svB3ays6C0/akta/SEw==</DigestValue>
      </Reference>
      <Reference URI="/xl/worksheets/sheet3.xml?ContentType=application/vnd.openxmlformats-officedocument.spreadsheetml.worksheet+xml">
        <DigestMethod Algorithm="http://www.w3.org/2001/04/xmlenc#sha512"/>
        <DigestValue>mAs8Oy9tDz2hEat05gSkRvwILjZ8WYSDve6tEGQRIP1cLa4qoqKj379J1LZmy4mXc+73AgOrzJ1+F5UH/t0R1g==</DigestValue>
      </Reference>
      <Reference URI="/xl/worksheets/sheet4.xml?ContentType=application/vnd.openxmlformats-officedocument.spreadsheetml.worksheet+xml">
        <DigestMethod Algorithm="http://www.w3.org/2001/04/xmlenc#sha512"/>
        <DigestValue>Hp0wgjwn+18B1R5gLc4BwAGgB9CvzaqKu12oKmTWudoxTBews7Pvhp28DI4YHhR5+GmF5QfpB8in+mfDMTTZHw==</DigestValue>
      </Reference>
      <Reference URI="/xl/worksheets/sheet5.xml?ContentType=application/vnd.openxmlformats-officedocument.spreadsheetml.worksheet+xml">
        <DigestMethod Algorithm="http://www.w3.org/2001/04/xmlenc#sha512"/>
        <DigestValue>36BD2hOnGgZzypGNO67SKOo0RIoqjBuJ7WyY3Au7WKdUL03TT2Y3Vkd+ibPqVjCCU22PgFH9Q0i6TDy/FG1rkw==</DigestValue>
      </Reference>
      <Reference URI="/xl/worksheets/sheet6.xml?ContentType=application/vnd.openxmlformats-officedocument.spreadsheetml.worksheet+xml">
        <DigestMethod Algorithm="http://www.w3.org/2001/04/xmlenc#sha512"/>
        <DigestValue>smUhY4md8xZLfXxZBGmwlZg3tT2TWVmGvsnO7sAZwo2WT1BHiYUnFx/tSl72zR3+FRtJfQDpyXB275jETDaImw==</DigestValue>
      </Reference>
      <Reference URI="/xl/worksheets/sheet7.xml?ContentType=application/vnd.openxmlformats-officedocument.spreadsheetml.worksheet+xml">
        <DigestMethod Algorithm="http://www.w3.org/2001/04/xmlenc#sha512"/>
        <DigestValue>YzLhy8tovwIyGlntnTmTx1gDu127gS1DeLx75fwRZ9xBswNu0xt8h9+uYrCjNGb+pFCmGK6im8H5MuOtJbwa/Q==</DigestValue>
      </Reference>
    </Manifest>
    <SignatureProperties>
      <SignatureProperty Id="idSignatureTime" Target="#idPackageSignature">
        <mdssi:SignatureTime xmlns:mdssi="http://schemas.openxmlformats.org/package/2006/digital-signature">
          <mdssi:Format>YYYY-MM-DDThh:mm:ssTZD</mdssi:Format>
          <mdssi:Value>2024-04-01T19:00:11Z</mdssi:Value>
        </mdssi:SignatureTime>
      </SignatureProperty>
    </SignatureProperties>
  </Object>
  <Object Id="idOfficeObject">
    <SignatureProperties>
      <SignatureProperty Id="idOfficeV1Details" Target="#idPackageSignature">
        <SignatureInfoV1 xmlns="http://schemas.microsoft.com/office/2006/digsig">
          <SetupID>{B0192CD0-AE25-4BE7-B159-D3394154E29E}</SetupID>
          <SignatureText>Miguel Almada</SignatureText>
          <SignatureImage/>
          <SignatureComments/>
          <WindowsVersion>10.0</WindowsVersion>
          <OfficeVersion>16.0.16924/26</OfficeVersion>
          <ApplicationVersion>16.0.16924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2024-04-01T19:00:11Z</xd:SigningTime>
          <xd:SigningCertificate>
            <xd:Cert>
              <xd:CertDigest>
                <DigestMethod Algorithm="http://www.w3.org/2001/04/xmlenc#sha512"/>
                <DigestValue>ro1xBDf5F/YhQPjT9MHlXVOY36gBnj7/fto1ZOtw+PfUpEuNq4xJ+2FxmoRTTwSER/E5aQxWufF91+6PXeF14Q==</DigestValue>
              </xd:CertDigest>
              <xd:IssuerSerial>
                <X509IssuerName>SERIALNUMBER=RUC80080610-7, CN=CODE100 S.A., OU=Prestador Cualificado de Servicios de Confianza, O=ICPP, C=PY</X509IssuerName>
                <X509SerialNumber>122806531684897371454587609836788009390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Q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MQAvADQALwAyADAAMgA0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2AAAAVgAAADAAAAA7AAAAh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3AAAAVwAAACUAAAAMAAAABAAAAFQAAACcAAAAMQAAADsAAAC1AAAAVgAAAAEAAABVVY9BJrSPQTEAAAA7AAAADQAAAEwAAAAAAAAAAAAAAAAAAAD//////////2gAAABNAGkAZwB1AGUAbAAgAEEAbABtAGEAZABhAAAAEgAAAAUAAAAMAAAACwAAAAoAAAAFAAAABQAAAA0AAAAFAAAAEQAAAAoAAAAMAAAACg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QAAAAIYAAAABAAAAVVWPQSa0j0EPAAAAdgAAAAcAAABMAAAAAAAAAAAAAAAAAAAA//////////9cAAAAUwBJAE4ARABJAEMATwAAAAcAAAADAAAACgAAAAkAAAADAAAACAAAAAoAAABLAAAAQAAAADAAAAAFAAAAIAAAAAEAAAABAAAAEAAAAAAAAAAAAAAAQAEAAKAAAAAAAAAAAAAAAEABAACgAAAAJQAAAAwAAAACAAAAJwAAABgAAAAFAAAAAAAAAP///wAAAAAAJQAAAAwAAAAFAAAATAAAAGQAAAAOAAAAiwAAACMBAACbAAAADgAAAIsAAAAWAQAAEQAAACEA8AAAAAAAAAAAAAAAgD8AAAAAAAAAAAAAgD8AAAAAAAAAAAAAAAAAAAAAAAAAAAAAAAAAAAAAAAAAACUAAAAMAAAAAAAAgCgAAAAMAAAABQAAACUAAAAMAAAAAQAAABgAAAAMAAAAAAAAABIAAAAMAAAAAQAAABYAAAAMAAAAAAAAAFQAAAA4AQAADwAAAIsAAAAiAQAAmwAAAAEAAABVVY9BJrSPQQ8AAACLAAAAJwAAAEwAAAAEAAAADgAAAIsAAAAkAQAAnAAAAJwAAABGAGkAcgBtAGEAZABvACAAcABvAHIAOgAgAE0ASQBHAFUARQBMACAAQQBOAEcARQBMACAAQQBMAE0AQQBEAEEAIABGAFIAVQBUAE8AUwAAAAYAAAADAAAABQAAAAsAAAAHAAAACAAAAAgAAAAEAAAACAAAAAgAAAAFAAAAAwAAAAQAAAAMAAAAAwAAAAkAAAAJAAAABwAAAAYAAAAEAAAACAAAAAoAAAAJAAAABwAAAAYAAAAEAAAACAAAAAYAAAAMAAAACAAAAAkAAAAIAAAABAAAAAYAAAAIAAAACQAAAAcAAAAKAAAABwAAABYAAAAMAAAAAAAAACUAAAAMAAAAAgAAAA4AAAAUAAAAAAAAABAAAAAUAAAA</Object>
  <Object Id="idInvalidSigLnImg">AQAAAGwAAAAAAAAAAAAAAD8BAACfAAAAAAAAAAAAAABmFgAAOwsAACBFTUYAAAEAy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nAAAADEAAAA7AAAAtQAAAFYAAAABAAAAVVWPQSa0j0ExAAAAOwAAAA0AAABMAAAAAAAAAAAAAAAAAAAA//////////9oAAAATQBpAGcAdQBlAGwAIABBAGwAbQBhAGQAYQAAABIAAAAFAAAADAAAAAsAAAAKAAAABQAAAAUAAAANAAAABQAAABEAAAAK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gAAAAPAAAAdgAAAEAAAACGAAAAAQAAAFVVj0EmtI9BDwAAAHYAAAAHAAAATAAAAAAAAAAAAAAAAAAAAP//////////XAAAAFMASQBOAEQASQBDAE8AAAAHAAAAAwAAAAoAAAAJAAAAAwAAAAgAAAAKAAAASwAAAEAAAAAwAAAABQAAACAAAAABAAAAAQAAABAAAAAAAAAAAAAAAEABAACgAAAAAAAAAAAAAABAAQAAoAAAACUAAAAMAAAAAgAAACcAAAAYAAAABQAAAAAAAAD///8AAAAAACUAAAAMAAAABQAAAEwAAABkAAAADgAAAIsAAAAjAQAAmwAAAA4AAACLAAAAFgEAABEAAAAhAPAAAAAAAAAAAAAAAIA/AAAAAAAAAAAAAIA/AAAAAAAAAAAAAAAAAAAAAAAAAAAAAAAAAAAAAAAAAAAlAAAADAAAAAAAAIAoAAAADAAAAAUAAAAlAAAADAAAAAEAAAAYAAAADAAAAAAAAAASAAAADAAAAAEAAAAWAAAADAAAAAAAAABUAAAAOAEAAA8AAACLAAAAIgEAAJsAAAABAAAAVVWPQSa0j0EPAAAAiwAAACcAAABMAAAABAAAAA4AAACLAAAAJAEAAJwAAACcAAAARgBpAHIAbQBhAGQAbwAgAHAAbwByADoAIABNAEkARwBVAEUATAAgAEEATgBHAEUATAAgAEEATABNAEEARABBACAARgBSAFUAVABPAFMAAAAGAAAAAwAAAAUAAAALAAAABwAAAAgAAAAIAAAABAAAAAgAAAAIAAAABQAAAAMAAAAEAAAADAAAAAMAAAAJAAAACQAAAAcAAAAGAAAABAAAAAgAAAAKAAAACQAAAAcAAAAGAAAABAAAAAgAAAAGAAAADAAAAAgAAAAJAAAACAAAAAQAAAAGAAAACAAAAAkAAAAHAAAACgAAAAc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8ybh2LyE6Z+ljvwIWi+/TvgWinTGh8+lLN/wTA6FXSY=</DigestValue>
    </Reference>
    <Reference Type="http://www.w3.org/2000/09/xmldsig#Object" URI="#idOfficeObject">
      <DigestMethod Algorithm="http://www.w3.org/2001/04/xmlenc#sha256"/>
      <DigestValue>AXd/cuP8VHyGC6O/HAC+cBnA95HZLOeyInWWgCiYojM=</DigestValue>
    </Reference>
    <Reference Type="http://uri.etsi.org/01903#SignedProperties" URI="#idSignedProperties">
      <Transforms>
        <Transform Algorithm="http://www.w3.org/TR/2001/REC-xml-c14n-20010315"/>
      </Transforms>
      <DigestMethod Algorithm="http://www.w3.org/2001/04/xmlenc#sha256"/>
      <DigestValue>4clB1IOpl+EHvBTbQBzs5NaF7Op/cWVdKdA/ViqokiE=</DigestValue>
    </Reference>
    <Reference Type="http://www.w3.org/2000/09/xmldsig#Object" URI="#idValidSigLnImg">
      <DigestMethod Algorithm="http://www.w3.org/2001/04/xmlenc#sha256"/>
      <DigestValue>PAfVgPe/0K5ujU39D1YF65MBxIw9xYg8Far4eB5NyZ8=</DigestValue>
    </Reference>
    <Reference Type="http://www.w3.org/2000/09/xmldsig#Object" URI="#idInvalidSigLnImg">
      <DigestMethod Algorithm="http://www.w3.org/2001/04/xmlenc#sha256"/>
      <DigestValue>4lmEoB/rcLMUuPKPcx8XSoa+BdjHlXbHN4KKJLF/5a0=</DigestValue>
    </Reference>
  </SignedInfo>
  <SignatureValue>Org4FWbwQ1s6qBTHQzwOP3H/PdTc6oge3dA7Kq6QTbp+BKh66xN5j2NuE1+KNhlsyPKB0p332gwd
RszXcUF8T/9v0blgV8aNkzdddUrMs0/e04SjwBpNK9RFLHJV0W0CTvuNX3kAGRIj6Phne8xEG6J6
jLT2MnJ0MCn4aeovIXsp/dSMi0oftskYqtBAvt2T1a3lZfAsW/4MFpoEsopGZNcl2CtKjQjKRafm
OujMJV1flbcfkRpfxVvTTPScw0lRYKa+YnkksLxAMTBW99+/fjl5WTZbWh+p38J2POR1D8Qfu+rt
95gQnMSUqc6he3mOQkLUpuN4h6u4ibf0lq4C5w==</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Bg7hp09aLTnfTStyV78HE7xOmRme1UfiHCgT7AjXm5M=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drawing1.xml?ContentType=application/vnd.openxmlformats-officedocument.drawing+xml">
        <DigestMethod Algorithm="http://www.w3.org/2001/04/xmlenc#sha256"/>
        <DigestValue>s1fHllUWVxeDo+4KBU1jgl6zSK6gArreHstRkyslykI=</DigestValue>
      </Reference>
      <Reference URI="/xl/drawings/vmlDrawing1.vml?ContentType=application/vnd.openxmlformats-officedocument.vmlDrawing">
        <DigestMethod Algorithm="http://www.w3.org/2001/04/xmlenc#sha256"/>
        <DigestValue>orIJby4ukqwsROu0KAzID//qVJa00SFAQ1W1SBIZH8c=</DigestValue>
      </Reference>
      <Reference URI="/xl/media/image1.emf?ContentType=image/x-emf">
        <DigestMethod Algorithm="http://www.w3.org/2001/04/xmlenc#sha256"/>
        <DigestValue>mxDjX8Q1NBcO9xw+yhUj8ssCW+2+DMmC9Akhsq6jttM=</DigestValue>
      </Reference>
      <Reference URI="/xl/media/image2.emf?ContentType=image/x-emf">
        <DigestMethod Algorithm="http://www.w3.org/2001/04/xmlenc#sha256"/>
        <DigestValue>DvXpIShS/jwq+SOzLyxqEX8K3F1vA890nA/KiKvNr3E=</DigestValue>
      </Reference>
      <Reference URI="/xl/media/image3.emf?ContentType=image/x-emf">
        <DigestMethod Algorithm="http://www.w3.org/2001/04/xmlenc#sha256"/>
        <DigestValue>OFsjsBOySO5QTwAPUT/ESiU2hTzT9kD1tBxwKCYBTCo=</DigestValue>
      </Reference>
      <Reference URI="/xl/media/image4.emf?ContentType=image/x-emf">
        <DigestMethod Algorithm="http://www.w3.org/2001/04/xmlenc#sha256"/>
        <DigestValue>C0noIxlZ5Ec3l1TKq7rh2oIggHLTnN/ixNVtDD61Zi0=</DigestValue>
      </Reference>
      <Reference URI="/xl/media/image5.emf?ContentType=image/x-emf">
        <DigestMethod Algorithm="http://www.w3.org/2001/04/xmlenc#sha256"/>
        <DigestValue>L2yg9/qmaSNX9JAt/V/HpZpBs0TuhcLhnzaNVWT2rWA=</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0bbNnjbCORtccyGwTtSgNxsIYF2zqgZzVOca0r3wTM0=</DigestValue>
      </Reference>
      <Reference URI="/xl/styles.xml?ContentType=application/vnd.openxmlformats-officedocument.spreadsheetml.styles+xml">
        <DigestMethod Algorithm="http://www.w3.org/2001/04/xmlenc#sha256"/>
        <DigestValue>u3LPZ9qOe0Kb1rUsyTqvDgTo1WQ4mJKoZtyau+/AJRM=</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++tZ/GXPjwOPb3ZBoT576FmG219Q///o2b5O6cIKgsQ=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JqJez2SeX4eZeJYt+mNqPBIRDaZOFKkqudsBmftAcyE=</DigestValue>
      </Reference>
      <Reference URI="/xl/worksheets/sheet2.xml?ContentType=application/vnd.openxmlformats-officedocument.spreadsheetml.worksheet+xml">
        <DigestMethod Algorithm="http://www.w3.org/2001/04/xmlenc#sha256"/>
        <DigestValue>sfq/+3W/CmRyXKCGqWfdqL+HsfukGrdI7RgMhIpaqjw=</DigestValue>
      </Reference>
      <Reference URI="/xl/worksheets/sheet3.xml?ContentType=application/vnd.openxmlformats-officedocument.spreadsheetml.worksheet+xml">
        <DigestMethod Algorithm="http://www.w3.org/2001/04/xmlenc#sha256"/>
        <DigestValue>xj/lG0ueLpELMuAtX1FCk0hrbEv9fv6M1/7eM8Ljrzs=</DigestValue>
      </Reference>
      <Reference URI="/xl/worksheets/sheet4.xml?ContentType=application/vnd.openxmlformats-officedocument.spreadsheetml.worksheet+xml">
        <DigestMethod Algorithm="http://www.w3.org/2001/04/xmlenc#sha256"/>
        <DigestValue>KJQHt/1eg+LNFjdAqHN19eRiowjS3YmHOqUbp1K+AaQ=</DigestValue>
      </Reference>
      <Reference URI="/xl/worksheets/sheet5.xml?ContentType=application/vnd.openxmlformats-officedocument.spreadsheetml.worksheet+xml">
        <DigestMethod Algorithm="http://www.w3.org/2001/04/xmlenc#sha256"/>
        <DigestValue>/owCFe56gGVsOADaxIXGxUpaU/JG74CevZUrhfwCNbc=</DigestValue>
      </Reference>
      <Reference URI="/xl/worksheets/sheet6.xml?ContentType=application/vnd.openxmlformats-officedocument.spreadsheetml.worksheet+xml">
        <DigestMethod Algorithm="http://www.w3.org/2001/04/xmlenc#sha256"/>
        <DigestValue>YdmpHXBMEfCykuLpU3bJbVLoOp+RP21Y/028M74g8VA=</DigestValue>
      </Reference>
      <Reference URI="/xl/worksheets/sheet7.xml?ContentType=application/vnd.openxmlformats-officedocument.spreadsheetml.worksheet+xml">
        <DigestMethod Algorithm="http://www.w3.org/2001/04/xmlenc#sha256"/>
        <DigestValue>OIuVG3l8aDPvFo0L2t/mSd9IzWRDip9kDyNwyuptd6o=</DigestValue>
      </Reference>
    </Manifest>
    <SignatureProperties>
      <SignatureProperty Id="idSignatureTime" Target="#idPackageSignature">
        <mdssi:SignatureTime xmlns:mdssi="http://schemas.openxmlformats.org/package/2006/digital-signature">
          <mdssi:Format>YYYY-MM-DDThh:mm:ssTZD</mdssi:Format>
          <mdssi:Value>2024-04-01T19:07:05Z</mdssi:Value>
        </mdssi:SignatureTime>
      </SignatureProperty>
    </SignatureProperties>
  </Object>
  <Object Id="idOfficeObject">
    <SignatureProperties>
      <SignatureProperty Id="idOfficeV1Details" Target="#idPackageSignature">
        <SignatureInfoV1 xmlns="http://schemas.microsoft.com/office/2006/digsig">
          <SetupID>{B7E2B622-8135-4667-AF40-32B00B677B86}</SetupID>
          <SignatureText>GERARDO RUIZ</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2024-04-01T19:07:05Z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atureProductionPlace>
            <xd:City/>
            <xd:StateOrProvince/>
            <xd:PostalCode/>
            <xd:CountryName/>
          </xd:SignatureProductionPlace>
        </xd:SignedSignatureProperties>
      </xd:SignedProperties>
    </xd:QualifyingProperties>
  </Object>
  <Object Id="idValidSigLnImg">AQAAAGwAAAAAAAAAAAAAAD8BAACfAAAAAAAAAAAAAABmFgAAOwsAACBFTUYAAAEAh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MQAvADQALwAyADAAMgA0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pbx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6AAAAVgAAADAAAAA7AAAAi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7AAAAVwAAACUAAAAMAAAABAAAAFQAAACUAAAAMQAAADsAAAC5AAAAVgAAAAEAAABVVY9BJrSPQTEAAAA7AAAADAAAAEwAAAAAAAAAAAAAAAAAAAD//////////2QAAABHAEUAUgBBAFIARABPACAAUgBVAEkAWgAOAAAACgAAAAwAAAANAAAADAAAAA4AAAAPAAAABQAAAAwAAAAOAAAABQAAAAs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xAAAAA8AAABhAAAApQAAAHEAAAABAAAAVVWPQSa0j0EPAAAAYQAAABQAAABMAAAAAAAAAAAAAAAAAAAA//////////90AAAARwBFAFIAQQBSAEQATwAgAFIAIABSAFUASQBaACAARwBPAEQATwBZAAkAAAAHAAAACAAAAAgAAAAIAAAACQAAAAoAAAAEAAAACAAAAAQAAAAIAAAACQAAAAMAAAAHAAAABAAAAAkAAAAKAAAACQAAAAo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Sa0j0EPAAAAdgAAAAcAAABMAAAAAAAAAAAAAAAAAAAA//////////9cAAAAQQBVAEQASQBUAE8AUgBicw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JrSPQQ8AAACLAAAAJQAAAEwAAAAEAAAADgAAAIsAAAAfAQAAnAAAAJgAAABGAGkAcgBtAGEAZABvACAAcABvAHIAOgAgAEcARQBSAEEAUgBEAE8AIABSAEEATQBPAE4AIABSAFUASQBaACAARwBPAEQATwBZAFZh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OwsAACBFTUYAAAEAD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Rw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Sa0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QAAAAPAAAAYQAAAKUAAABxAAAAAQAAAFVVj0EmtI9BDwAAAGEAAAAUAAAATAAAAAAAAAAAAAAAAAAAAP//////////dAAAAEcARQBSAEEAUgBEAE8AIABSACAAUgBVAEkAWgAgAEcATwBEAE8AWQAJAAAABwAAAAgAAAAIAAAACAAAAAkAAAAKAAAABAAAAAgAAAAEAAAACAAAAAkAAAADAAAABwAAAAQAAAAJAAAACgAAAAkAAAAKAAAAB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gAAAAPAAAAdgAAAEQAAACGAAAAAQAAAFVVj0EmtI9BDwAAAHYAAAAHAAAATAAAAAAAAAAAAAAAAAAAAP//////////XAAAAEEAVQBEAEkAVABPAFIAdCIIAAAACQAAAAkAAAADAAAABwAAAAoAAAAIAAAASwAAAEAAAAAwAAAABQAAACAAAAABAAAAAQAAABAAAAAAAAAAAAAAAEABAACgAAAAAAAAAAAAAABAAQAAoAAAACUAAAAMAAAAAgAAACcAAAAYAAAABQAAAAAAAAD///8AAAAAACUAAAAMAAAABQAAAEwAAABkAAAADgAAAIsAAAAeAQAAmwAAAA4AAACLAAAAEQEAABEAAAAhAPAAAAAAAAAAAAAAAIA/AAAAAAAAAAAAAIA/AAAAAAAAAAAAAAAAAAAAAAAAAAAAAAAAAAAAAAAAAAAlAAAADAAAAAAAAIAoAAAADAAAAAUAAAAlAAAADAAAAAEAAAAYAAAADAAAAAAAAAASAAAADAAAAAEAAAAWAAAADAAAAAAAAABUAAAALAEAAA8AAACLAAAAHQEAAJsAAAABAAAAVVWPQSa0j0EPAAAAiwAAACUAAABMAAAABAAAAA4AAACLAAAAHwEAAJwAAACYAAAARgBpAHIAbQBhAGQAbwAgAHAAbwByADoAIABHAEUAUgBBAFIARABPACAAUgBBAE0ATwBOACAAUgBVAEkAWgAgAEcATwBEAE8AWQBfcwYAAAADAAAABQAAAAsAAAAHAAAACAAAAAgAAAAEAAAACAAAAAgAAAAFAAAAAwAAAAQAAAAJAAAABwAAAAgAAAAIAAAACAAAAAkAAAAKAAAABAAAAAgAAAAIAAAADAAAAAoAAAAKAAAABAAAAAgAAAAJAAAAAwAAAAcAAAAEAAAACQAAAAoAAAAJAAAACg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INFORMACION GENERAL</vt:lpstr>
      <vt:lpstr>BALANCE</vt:lpstr>
      <vt:lpstr>RESULTADO</vt:lpstr>
      <vt:lpstr>FLUJO</vt:lpstr>
      <vt:lpstr>ESTADO DE VARIACION DE PATRIMON</vt:lpstr>
      <vt:lpstr>NOTAS A LOS ESTADOS CONTABLES</vt:lpstr>
      <vt:lpstr>NOTA 5 A-Z</vt:lpstr>
      <vt:lpstr>BALANCE!Área_de_impresión</vt:lpstr>
      <vt:lpstr>FLUJO!Área_de_impresión</vt:lpstr>
      <vt:lpstr>'INFORMACION GENERAL'!Área_de_impresión</vt:lpstr>
      <vt:lpstr>'NOTA 5 A-Z'!Área_de_impresión</vt:lpstr>
      <vt:lpstr>'NOTAS A LOS ESTADOS CONTABLES'!Área_de_impresión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Cecilia Villalba</cp:lastModifiedBy>
  <cp:lastPrinted>2023-08-07T15:37:42Z</cp:lastPrinted>
  <dcterms:created xsi:type="dcterms:W3CDTF">2019-08-27T20:08:22Z</dcterms:created>
  <dcterms:modified xsi:type="dcterms:W3CDTF">2024-03-27T18:28:42Z</dcterms:modified>
</cp:coreProperties>
</file>