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Override PartName="/_xmlsignatures/sig16.xml" ContentType="application/vnd.openxmlformats-package.digital-signature-xmlsignature+xml"/>
  <Override PartName="/_xmlsignatures/sig17.xml" ContentType="application/vnd.openxmlformats-package.digital-signature-xmlsignature+xml"/>
  <Override PartName="/_xmlsignatures/sig18.xml" ContentType="application/vnd.openxmlformats-package.digital-signature-xmlsignature+xml"/>
  <Override PartName="/_xmlsignatures/sig19.xml" ContentType="application/vnd.openxmlformats-package.digital-signature-xmlsignature+xml"/>
  <Override PartName="/_xmlsignatures/sig20.xml" ContentType="application/vnd.openxmlformats-package.digital-signature-xmlsignature+xml"/>
  <Override PartName="/_xmlsignatures/sig2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defaultThemeVersion="124226"/>
  <mc:AlternateContent xmlns:mc="http://schemas.openxmlformats.org/markup-compatibility/2006">
    <mc:Choice Requires="x15">
      <x15ac:absPath xmlns:x15ac="http://schemas.microsoft.com/office/spreadsheetml/2010/11/ac" url="\\172.22.51.15\fmvv\InterEmpresas\Documentos Interempresas\UENO CASA DE BOLSA\CONTABILIDAD\SIV\2025\03-2025\Versión Firma\"/>
    </mc:Choice>
  </mc:AlternateContent>
  <xr:revisionPtr revIDLastSave="0" documentId="13_ncr:201_{11512550-8300-44ED-A2B0-841236332DA4}" xr6:coauthVersionLast="47" xr6:coauthVersionMax="47" xr10:uidLastSave="{00000000-0000-0000-0000-000000000000}"/>
  <bookViews>
    <workbookView xWindow="-108" yWindow="-108" windowWidth="23256" windowHeight="12456" tabRatio="771" firstSheet="1" activeTab="1" xr2:uid="{00000000-000D-0000-FFFF-FFFF00000000}"/>
  </bookViews>
  <sheets>
    <sheet name="Analitico" sheetId="14" state="hidden" r:id="rId1"/>
    <sheet name="INFORMACION GENERAL" sheetId="19" r:id="rId2"/>
    <sheet name="BALANCE" sheetId="6" r:id="rId3"/>
    <sheet name="RESULTADO" sheetId="10" r:id="rId4"/>
    <sheet name="FLUJO CNV" sheetId="23" r:id="rId5"/>
    <sheet name="ESTADO DE VARIACION DE PATR" sheetId="16" r:id="rId6"/>
    <sheet name="NOTAS A LOS ESTADOS CONTABL" sheetId="17" r:id="rId7"/>
    <sheet name="NOTA 5 A-Z " sheetId="18" r:id="rId8"/>
  </sheets>
  <externalReferences>
    <externalReference r:id="rId9"/>
  </externalReferences>
  <definedNames>
    <definedName name="_xlnm._FilterDatabase" localSheetId="0" hidden="1">Analitico!$A$4:$G$247</definedName>
    <definedName name="_xlnm.Print_Area" localSheetId="2">BALANCE!$A$1:$G$101</definedName>
    <definedName name="_xlnm.Print_Area" localSheetId="1">'INFORMACION GENERAL'!$B$1:$M$90</definedName>
    <definedName name="_xlnm.Print_Area" localSheetId="7">'NOTA 5 A-Z '!$A$1:$L$388</definedName>
    <definedName name="_xlnm.Print_Area" localSheetId="6">'NOTAS A LOS ESTADOS CONTABL'!$B$1:$H$60</definedName>
    <definedName name="_xlnm.Print_Area" localSheetId="3">RESULTADO!$A$1:$D$95</definedName>
    <definedName name="_xlnm.Print_Titles" localSheetId="2">BALANCE!$1:$3</definedName>
    <definedName name="_xlnm.Print_Titles" localSheetId="1">'INFORMACION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3" i="18" l="1"/>
  <c r="C244" i="18"/>
  <c r="I17" i="16"/>
  <c r="C245" i="18" s="1"/>
  <c r="D244" i="18"/>
  <c r="B244" i="18"/>
  <c r="B246" i="18"/>
  <c r="C320" i="18"/>
  <c r="C261" i="18"/>
  <c r="C260" i="18"/>
  <c r="C259" i="18"/>
  <c r="C258" i="18"/>
  <c r="J10" i="16"/>
  <c r="B240" i="18"/>
  <c r="C222" i="18"/>
  <c r="C186" i="18"/>
  <c r="C264" i="18" l="1"/>
  <c r="F102" i="18"/>
  <c r="F101" i="18"/>
  <c r="F99" i="18"/>
  <c r="F98" i="18"/>
  <c r="F97" i="18"/>
  <c r="F96" i="18"/>
  <c r="F95" i="18"/>
  <c r="F93" i="18"/>
  <c r="F92" i="18"/>
  <c r="B52" i="18" l="1"/>
  <c r="B54" i="18" s="1"/>
  <c r="B51" i="18"/>
  <c r="B53" i="18" s="1"/>
  <c r="E38" i="18"/>
  <c r="D33" i="18" l="1"/>
  <c r="D32" i="18"/>
  <c r="D31" i="18"/>
  <c r="D30" i="18"/>
  <c r="E30" i="18" s="1"/>
  <c r="D20" i="18" l="1"/>
  <c r="I13" i="16"/>
  <c r="J16" i="16"/>
  <c r="K18" i="16"/>
  <c r="E14" i="16"/>
  <c r="E18" i="16" s="1"/>
  <c r="H13" i="16" l="1"/>
  <c r="B20" i="18"/>
  <c r="D71" i="10"/>
  <c r="D74" i="10"/>
  <c r="D11" i="10"/>
  <c r="D34" i="10"/>
  <c r="D63" i="10"/>
  <c r="D62" i="10"/>
  <c r="D61" i="10"/>
  <c r="D60" i="10"/>
  <c r="D59" i="10"/>
  <c r="D57" i="10"/>
  <c r="D56" i="10"/>
  <c r="D55" i="10"/>
  <c r="D54" i="10"/>
  <c r="D53" i="10"/>
  <c r="D52" i="10"/>
  <c r="D51" i="10"/>
  <c r="D50" i="10"/>
  <c r="D49" i="10"/>
  <c r="D48" i="10"/>
  <c r="D46" i="10" l="1"/>
  <c r="D64" i="10" s="1"/>
  <c r="D70" i="10"/>
  <c r="J15" i="16" l="1"/>
  <c r="F94" i="18" l="1"/>
  <c r="F91" i="18"/>
  <c r="F90" i="18"/>
  <c r="F89" i="18"/>
  <c r="F88" i="18"/>
  <c r="F87" i="18"/>
  <c r="F86" i="18"/>
  <c r="F85" i="18"/>
  <c r="K150" i="18"/>
  <c r="C126" i="18"/>
  <c r="C62" i="18"/>
  <c r="E41" i="18"/>
  <c r="F41" i="18" s="1"/>
  <c r="E40" i="18"/>
  <c r="F40" i="18" s="1"/>
  <c r="E39" i="18"/>
  <c r="F39" i="18" s="1"/>
  <c r="F38" i="18"/>
  <c r="F105" i="18" l="1"/>
  <c r="D25" i="18"/>
  <c r="B25" i="18" l="1"/>
  <c r="C278" i="18" l="1"/>
  <c r="C296" i="18" l="1"/>
  <c r="C334" i="18"/>
  <c r="E33" i="18" l="1"/>
  <c r="F243" i="18" l="1"/>
  <c r="F242" i="18"/>
  <c r="F240" i="18"/>
  <c r="F246" i="18"/>
  <c r="E248" i="18"/>
  <c r="B241" i="18"/>
  <c r="F241" i="18" l="1"/>
  <c r="B248" i="18"/>
  <c r="J13" i="16"/>
  <c r="J12" i="16"/>
  <c r="J11" i="16"/>
  <c r="J14" i="16" l="1"/>
  <c r="D248" i="18"/>
  <c r="C140" i="18" l="1"/>
  <c r="F247" i="18" l="1"/>
  <c r="C194" i="18"/>
  <c r="A138" i="18"/>
  <c r="A137" i="18"/>
  <c r="D117" i="18" l="1"/>
  <c r="E42" i="18" l="1"/>
  <c r="E32" i="18"/>
  <c r="E31" i="18"/>
  <c r="E34" i="18" l="1"/>
  <c r="D24" i="18"/>
  <c r="B24" i="18" s="1"/>
  <c r="D23" i="18"/>
  <c r="B23" i="18" s="1"/>
  <c r="D22" i="18"/>
  <c r="B22" i="18" s="1"/>
  <c r="D21" i="18"/>
  <c r="B21" i="18" s="1"/>
  <c r="B268" i="18" l="1"/>
  <c r="B278" i="18" s="1"/>
  <c r="B286" i="18" l="1"/>
  <c r="D21" i="19"/>
  <c r="D19" i="16" l="1"/>
  <c r="C19" i="16"/>
  <c r="C18" i="16"/>
  <c r="D18" i="16" l="1"/>
  <c r="C342" i="18" l="1"/>
  <c r="A292" i="18"/>
  <c r="C287" i="18"/>
  <c r="A220" i="18"/>
  <c r="A135" i="18"/>
  <c r="A136" i="18"/>
  <c r="F42" i="18" l="1"/>
  <c r="F43" i="18" s="1"/>
  <c r="C103" i="18" l="1"/>
  <c r="D116" i="18"/>
  <c r="F148" i="18"/>
  <c r="C171" i="18"/>
  <c r="B326" i="18"/>
  <c r="C326" i="18"/>
  <c r="B342" i="18"/>
  <c r="B260" i="18" l="1"/>
  <c r="B259" i="18"/>
  <c r="B264" i="18" s="1"/>
  <c r="C53" i="18"/>
  <c r="B220" i="18"/>
  <c r="B317" i="18"/>
  <c r="B124" i="18"/>
  <c r="B306" i="18"/>
  <c r="B183" i="18"/>
  <c r="B185" i="18"/>
  <c r="B182" i="18"/>
  <c r="B181" i="18"/>
  <c r="B192" i="18"/>
  <c r="B184" i="18"/>
  <c r="B221" i="18"/>
  <c r="E147" i="18"/>
  <c r="B132" i="18"/>
  <c r="D162" i="18"/>
  <c r="G162" i="18" s="1"/>
  <c r="B136" i="18"/>
  <c r="B135" i="18"/>
  <c r="B134" i="18"/>
  <c r="B171" i="18"/>
  <c r="B139" i="18"/>
  <c r="B131" i="18"/>
  <c r="B125" i="18"/>
  <c r="B138" i="18"/>
  <c r="F110" i="18"/>
  <c r="B133" i="18"/>
  <c r="B294" i="18"/>
  <c r="B303" i="18"/>
  <c r="B319" i="18"/>
  <c r="B318" i="18"/>
  <c r="B310" i="18"/>
  <c r="B316" i="18"/>
  <c r="B309" i="18"/>
  <c r="B315" i="18"/>
  <c r="B307" i="18"/>
  <c r="B302" i="18"/>
  <c r="B292" i="18"/>
  <c r="B304" i="18"/>
  <c r="B296" i="18" l="1"/>
  <c r="B320" i="18"/>
  <c r="F111" i="18"/>
  <c r="B186" i="18"/>
  <c r="B222" i="18"/>
  <c r="J17" i="16"/>
  <c r="J18" i="16" s="1"/>
  <c r="I18" i="16"/>
  <c r="B313" i="18"/>
  <c r="D86" i="10"/>
  <c r="B126" i="18"/>
  <c r="B332" i="18"/>
  <c r="F245" i="18"/>
  <c r="C51" i="18"/>
  <c r="C55" i="18" s="1"/>
  <c r="B193" i="18"/>
  <c r="B194" i="18" s="1"/>
  <c r="B137" i="18"/>
  <c r="B140" i="18" s="1"/>
  <c r="H18" i="16"/>
  <c r="B295" i="18"/>
  <c r="B147" i="18"/>
  <c r="F147" i="18" s="1"/>
  <c r="F149" i="18" s="1"/>
  <c r="B284" i="18"/>
  <c r="B287" i="18" s="1"/>
  <c r="B333" i="18"/>
  <c r="F244" i="18"/>
  <c r="F248" i="18" l="1"/>
  <c r="B334" i="18"/>
  <c r="B149" i="18"/>
  <c r="C248" i="18"/>
  <c r="K147" i="18"/>
  <c r="K149" i="18" l="1"/>
  <c r="B1" i="10"/>
  <c r="C110" i="18"/>
</calcChain>
</file>

<file path=xl/sharedStrings.xml><?xml version="1.0" encoding="utf-8"?>
<sst xmlns="http://schemas.openxmlformats.org/spreadsheetml/2006/main" count="1681" uniqueCount="1044">
  <si>
    <t>Presidente</t>
  </si>
  <si>
    <t>Valor nominal de las acciones Gs. 1.000.000 (Guaraníes Un millón)</t>
  </si>
  <si>
    <t>N°</t>
  </si>
  <si>
    <t>Accionista</t>
  </si>
  <si>
    <t>Serie</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</si>
  <si>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</si>
  <si>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</si>
  <si>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</si>
  <si>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</si>
  <si>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</si>
  <si>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</si>
  <si>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</si>
  <si>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</si>
  <si>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</si>
  <si>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</si>
  <si>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</si>
  <si>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</si>
  <si>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</si>
  <si>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</si>
  <si>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</si>
  <si>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</si>
  <si>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</si>
  <si>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</si>
  <si>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</si>
  <si>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</si>
  <si>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</si>
  <si>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</si>
  <si>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</si>
  <si>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</si>
  <si>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</si>
  <si>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</si>
  <si>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</si>
  <si>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</si>
  <si>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</si>
  <si>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</si>
  <si>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</si>
  <si>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</si>
  <si>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</si>
  <si>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</si>
  <si>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</si>
  <si>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</si>
  <si>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</si>
  <si>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</si>
  <si>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</si>
  <si>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</si>
  <si>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</si>
  <si>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</si>
  <si>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</si>
  <si>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</si>
  <si>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</si>
  <si>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</si>
  <si>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</si>
  <si>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</si>
  <si>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</si>
  <si>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</si>
  <si>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</si>
  <si>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</si>
  <si>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</si>
  <si>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</si>
  <si>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</si>
  <si>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</si>
  <si>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</si>
  <si>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</si>
  <si>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</si>
  <si>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</si>
  <si>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</si>
  <si>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</si>
  <si>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</si>
  <si>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</si>
  <si>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</si>
  <si>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</si>
  <si>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</si>
  <si>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</si>
  <si>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</si>
  <si>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</si>
  <si>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</si>
  <si>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</si>
  <si>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</si>
  <si>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</si>
  <si>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</si>
  <si>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</si>
  <si>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</si>
  <si>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</si>
  <si>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</si>
  <si>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</si>
  <si>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</si>
  <si>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</si>
  <si>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</si>
  <si>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</si>
  <si>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</si>
  <si>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</si>
  <si>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</si>
  <si>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</si>
  <si>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</si>
  <si>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</si>
  <si>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</si>
  <si>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</si>
  <si>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</si>
  <si>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</si>
  <si>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</si>
  <si>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</si>
  <si>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</si>
  <si>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</si>
  <si>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</si>
  <si>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</si>
  <si>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</si>
  <si>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</si>
  <si>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</si>
  <si>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</si>
  <si>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</si>
  <si>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</si>
  <si>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</si>
  <si>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</si>
  <si>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</si>
  <si>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</si>
  <si>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</si>
  <si>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</si>
  <si>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</si>
  <si>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</si>
  <si>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</si>
  <si>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</si>
  <si>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</si>
  <si>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</si>
  <si>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 xml:space="preserve">3.6 Flujo de Efectivo  </t>
  </si>
  <si>
    <t>3.7 Normas aplicadas para la Consolidación de estados financieros</t>
  </si>
  <si>
    <t xml:space="preserve">3.8 Gastos de Constitución y Organización </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</si>
  <si>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</si>
  <si>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</si>
  <si>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</si>
  <si>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</si>
  <si>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</si>
  <si>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</si>
  <si>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</si>
  <si>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</si>
  <si>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</si>
  <si>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</si>
  <si>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</si>
  <si>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</si>
  <si>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</si>
  <si>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</si>
  <si>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</si>
  <si>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</si>
  <si>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</si>
  <si>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</si>
  <si>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</si>
  <si>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</si>
  <si>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</si>
  <si>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</si>
  <si>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</si>
  <si>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</si>
  <si>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</si>
  <si>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</si>
  <si>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</si>
  <si>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</si>
  <si>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</si>
  <si>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</si>
  <si>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</si>
  <si>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</si>
  <si>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</si>
  <si>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</si>
  <si>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</si>
  <si>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</si>
  <si>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</si>
  <si>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</si>
  <si>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</si>
  <si>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</si>
  <si>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</si>
  <si>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</si>
  <si>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</si>
  <si>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</si>
  <si>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</si>
  <si>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</si>
  <si>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</si>
  <si>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</si>
  <si>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</si>
  <si>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</si>
  <si>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</si>
  <si>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</si>
  <si>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</si>
  <si>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</si>
  <si>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</si>
  <si>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</si>
  <si>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</si>
  <si>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</si>
  <si>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</si>
  <si>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</si>
  <si>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</si>
  <si>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</si>
  <si>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Acumulados</t>
  </si>
  <si>
    <t>Del Ejercicio</t>
  </si>
  <si>
    <t>BIENES DE USO</t>
  </si>
  <si>
    <t>TOTAL ACTIVO</t>
  </si>
  <si>
    <t>IVA Debito Fiscal</t>
  </si>
  <si>
    <t>EJERCICIO    ANTERIOR</t>
  </si>
  <si>
    <t xml:space="preserve">Obligac. por Contratos de underwriting </t>
  </si>
  <si>
    <t>Cuentas a Pagar (Nota 5 - p)</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</si>
  <si>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</si>
  <si>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</si>
  <si>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</si>
  <si>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</si>
  <si>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</si>
  <si>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</si>
  <si>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</si>
  <si>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</si>
  <si>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</si>
  <si>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</si>
  <si>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</si>
  <si>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</si>
  <si>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</si>
  <si>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</si>
  <si>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</si>
  <si>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</si>
  <si>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</si>
  <si>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</si>
  <si>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</si>
  <si>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</si>
  <si>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</si>
  <si>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</si>
  <si>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</si>
  <si>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</si>
  <si>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</si>
  <si>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</si>
  <si>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</si>
  <si>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</si>
  <si>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</si>
  <si>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</si>
  <si>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</si>
  <si>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</si>
  <si>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</si>
  <si>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</si>
  <si>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</si>
  <si>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</si>
  <si>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</si>
  <si>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</si>
  <si>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</si>
  <si>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</si>
  <si>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</si>
  <si>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</si>
  <si>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</si>
  <si>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</si>
  <si>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</si>
  <si>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</si>
  <si>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</si>
  <si>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</si>
  <si>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</si>
  <si>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</si>
  <si>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</si>
  <si>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</si>
  <si>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</si>
  <si>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</si>
  <si>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</si>
  <si>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</si>
  <si>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</si>
  <si>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</si>
  <si>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</si>
  <si>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</si>
  <si>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</si>
  <si>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</si>
  <si>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</si>
  <si>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</si>
  <si>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</si>
  <si>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</si>
  <si>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</si>
  <si>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</si>
  <si>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</si>
  <si>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</si>
  <si>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</si>
  <si>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</si>
  <si>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</si>
  <si>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</si>
  <si>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</si>
  <si>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</si>
  <si>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</si>
  <si>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</si>
  <si>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</si>
  <si>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</si>
  <si>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</si>
  <si>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</si>
  <si>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</si>
  <si>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</si>
  <si>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</si>
  <si>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</si>
  <si>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</si>
  <si>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</si>
  <si>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</si>
  <si>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</si>
  <si>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</si>
  <si>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</si>
  <si>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</si>
  <si>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</si>
  <si>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</si>
  <si>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</si>
  <si>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</si>
  <si>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</si>
  <si>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</si>
  <si>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</si>
  <si>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</si>
  <si>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</si>
  <si>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</si>
  <si>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</si>
  <si>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</si>
  <si>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</si>
  <si>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</si>
  <si>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</si>
  <si>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</si>
  <si>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</si>
  <si>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</si>
  <si>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</si>
  <si>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</si>
  <si>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</si>
  <si>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</si>
  <si>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</si>
  <si>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</si>
  <si>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</si>
  <si>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</si>
  <si>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</si>
  <si>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</si>
  <si>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</si>
  <si>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</si>
  <si>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</si>
  <si>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</si>
  <si>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</si>
  <si>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</si>
  <si>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</si>
  <si>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</si>
  <si>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</si>
  <si>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</si>
  <si>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</si>
  <si>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</si>
  <si>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</si>
  <si>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</si>
  <si>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Ingresos por venta de cartera propia a personas y empresas relacionadas (Nota 5- v)</t>
  </si>
  <si>
    <t>Ingresos por custodia de valores</t>
  </si>
  <si>
    <t>Venta de Activo Fijo</t>
  </si>
  <si>
    <t>w)  Gastos Operativos</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</si>
  <si>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</si>
  <si>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</si>
  <si>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</si>
  <si>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</si>
  <si>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</si>
  <si>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</si>
  <si>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</si>
  <si>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</si>
  <si>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</si>
  <si>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</si>
  <si>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</si>
  <si>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</si>
  <si>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</si>
  <si>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</si>
  <si>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</si>
  <si>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</si>
  <si>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</si>
  <si>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</si>
  <si>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</si>
  <si>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</si>
  <si>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</si>
  <si>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</si>
  <si>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</si>
  <si>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</si>
  <si>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</si>
  <si>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</si>
  <si>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</si>
  <si>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</si>
  <si>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</si>
  <si>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</si>
  <si>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</si>
  <si>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</si>
  <si>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</si>
  <si>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</si>
  <si>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</si>
  <si>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</si>
  <si>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</si>
  <si>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</si>
  <si>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</si>
  <si>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</si>
  <si>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</si>
  <si>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</si>
  <si>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</si>
  <si>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</si>
  <si>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</si>
  <si>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</si>
  <si>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</si>
  <si>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</si>
  <si>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</si>
  <si>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</si>
  <si>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</si>
  <si>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</si>
  <si>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</si>
  <si>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</si>
  <si>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</si>
  <si>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</si>
  <si>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</si>
  <si>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</si>
  <si>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</si>
  <si>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</si>
  <si>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</si>
  <si>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</si>
  <si>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</si>
  <si>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</si>
  <si>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</si>
  <si>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</si>
  <si>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</si>
  <si>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</si>
  <si>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</si>
  <si>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</si>
  <si>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</si>
  <si>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Los ingresos y egresos son reconocidos de acuerdo con el criterio contable de lo devengado. Bajo tal criterio los efectos de las transacciones y otros eventos son reconocidos cuando ocurren y no cuando el efectivo es recibido o pagado.</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</si>
  <si>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</si>
  <si>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</si>
  <si>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</si>
  <si>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</si>
  <si>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</si>
  <si>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</si>
  <si>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</si>
  <si>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</si>
  <si>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</si>
  <si>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j)  Otros Créditos Corrientes y No Corrientes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</si>
  <si>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</si>
  <si>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</si>
  <si>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</si>
  <si>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</si>
  <si>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</si>
  <si>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</si>
  <si>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</si>
  <si>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</si>
  <si>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</si>
  <si>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</si>
  <si>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</si>
  <si>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</si>
  <si>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</si>
  <si>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</si>
  <si>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</si>
  <si>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</si>
  <si>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</si>
  <si>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t>Otros Activos Corrientes (Nota 5 - j)</t>
  </si>
  <si>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</si>
  <si>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</si>
  <si>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</si>
  <si>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</si>
  <si>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</si>
  <si>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</si>
  <si>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</si>
  <si>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</si>
  <si>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</si>
  <si>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</si>
  <si>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</si>
  <si>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</si>
  <si>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</si>
  <si>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</si>
  <si>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</si>
  <si>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</si>
  <si>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</si>
  <si>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</si>
  <si>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</si>
  <si>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</si>
  <si>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</si>
  <si>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</si>
  <si>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</si>
  <si>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</si>
  <si>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</si>
  <si>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</si>
  <si>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</si>
  <si>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</si>
  <si>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</si>
  <si>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</si>
  <si>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</si>
  <si>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</si>
  <si>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</si>
  <si>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</si>
  <si>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</si>
  <si>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</si>
  <si>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</si>
  <si>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</si>
  <si>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</si>
  <si>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</si>
  <si>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</si>
  <si>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Cambio Cierre periodo actual (guaranies)</t>
  </si>
  <si>
    <t>ELECROBAN SAECA</t>
  </si>
  <si>
    <t>Títulos de Renta Variable LP</t>
  </si>
  <si>
    <t>CREDITOS</t>
  </si>
  <si>
    <t>Dividendos Cobrados</t>
  </si>
  <si>
    <t>Ingreso Por DF de Cambio</t>
  </si>
  <si>
    <t>Ingresos Varios</t>
  </si>
  <si>
    <t>Vacaciones</t>
  </si>
  <si>
    <t>Asesoria Legal</t>
  </si>
  <si>
    <t>Depreciacion de Activo</t>
  </si>
  <si>
    <t>Publicidad y Propaganda</t>
  </si>
  <si>
    <t>Multas y Sanciones</t>
  </si>
  <si>
    <t>Honorarios de Directorio</t>
  </si>
  <si>
    <t>Honorarios Por Servicios</t>
  </si>
  <si>
    <t>Gastos Financieros</t>
  </si>
  <si>
    <t>Total De Inversiones a Corto plazo</t>
  </si>
  <si>
    <t>Inversiones Largo Plazo</t>
  </si>
  <si>
    <t>Total Inversion Largo Plaza</t>
  </si>
  <si>
    <t>Liz Raquel Vazquez Benitez</t>
  </si>
  <si>
    <t>Balance General - Moneda Local</t>
  </si>
  <si>
    <t>Del   01/01/2024   al   31/03/2024</t>
  </si>
  <si>
    <t>Cuenta</t>
  </si>
  <si>
    <t>Descripción</t>
  </si>
  <si>
    <t>Auxiliar</t>
  </si>
  <si>
    <t>Saldo</t>
  </si>
  <si>
    <t>1</t>
  </si>
  <si>
    <t>ACTIVO</t>
  </si>
  <si>
    <t>11</t>
  </si>
  <si>
    <t>DISPONIBILIDADES</t>
  </si>
  <si>
    <t>11010</t>
  </si>
  <si>
    <t>Efectivo</t>
  </si>
  <si>
    <t>11010104</t>
  </si>
  <si>
    <t>Caja</t>
  </si>
  <si>
    <t>11010104001</t>
  </si>
  <si>
    <t>CA001GS</t>
  </si>
  <si>
    <t>CAJA GS.</t>
  </si>
  <si>
    <t>11020</t>
  </si>
  <si>
    <t>11020107</t>
  </si>
  <si>
    <t>Bancos Cta. Ahorro</t>
  </si>
  <si>
    <t>11020107001</t>
  </si>
  <si>
    <t>193105195GS</t>
  </si>
  <si>
    <t>239006527GS</t>
  </si>
  <si>
    <t>INTERFISA CTA AHORRO 239006527 GS.</t>
  </si>
  <si>
    <t>611180763US</t>
  </si>
  <si>
    <t>611183967US</t>
  </si>
  <si>
    <t>61135243US</t>
  </si>
  <si>
    <t>619119169GS</t>
  </si>
  <si>
    <t>UENO CTA AHORRO 619119169 GS. - TH</t>
  </si>
  <si>
    <t>619185503GS</t>
  </si>
  <si>
    <t>UENO CTA AHORRO 619185503 GS.</t>
  </si>
  <si>
    <t>61931677GS</t>
  </si>
  <si>
    <t>UENO CTA AHORRO 61931677 GS.</t>
  </si>
  <si>
    <t>11020107002</t>
  </si>
  <si>
    <t>Bancos Cta. Ahorro Operacionales</t>
  </si>
  <si>
    <t>611133292US</t>
  </si>
  <si>
    <t xml:space="preserve">UENO CTA AHORRO 611133292 USD </t>
  </si>
  <si>
    <t>619133287GS</t>
  </si>
  <si>
    <t>UENO CTA AHORRO 619133287 GS.</t>
  </si>
  <si>
    <t>12</t>
  </si>
  <si>
    <t>INVERSIONES</t>
  </si>
  <si>
    <t>12010</t>
  </si>
  <si>
    <t>Inversiones en Títulos de Renta Fija</t>
  </si>
  <si>
    <t>12010115</t>
  </si>
  <si>
    <t>Inversiones en Títulos de Renta Fija emi</t>
  </si>
  <si>
    <t>12010115003</t>
  </si>
  <si>
    <t>12010115004</t>
  </si>
  <si>
    <t>12010115011</t>
  </si>
  <si>
    <t>Bonos Corporativos USD.</t>
  </si>
  <si>
    <t>12010115012</t>
  </si>
  <si>
    <t xml:space="preserve">Bonos Financieros USD. </t>
  </si>
  <si>
    <t>12020</t>
  </si>
  <si>
    <t>Inversiones en Títulos de Renta Variable</t>
  </si>
  <si>
    <t>12020131</t>
  </si>
  <si>
    <t>12020131002</t>
  </si>
  <si>
    <t>Acciones Preferidas Desmaterializadas SA</t>
  </si>
  <si>
    <t>APD1001</t>
  </si>
  <si>
    <t>ACCIONES ELECTROBAN SAECA</t>
  </si>
  <si>
    <t>12020131003</t>
  </si>
  <si>
    <t>Acciones Ordinarias Cartulares SAECA</t>
  </si>
  <si>
    <t>AC001GS</t>
  </si>
  <si>
    <t>ACCIONES IOIO</t>
  </si>
  <si>
    <t>12020131007</t>
  </si>
  <si>
    <t>Acciones Ordinarias Cartulares AFPISA</t>
  </si>
  <si>
    <t>12020133</t>
  </si>
  <si>
    <t>12020133001</t>
  </si>
  <si>
    <t>Acción de la  Bolsa de Valores BVPASA</t>
  </si>
  <si>
    <t>ACC1001</t>
  </si>
  <si>
    <t>ACCIONES BOLSA DE VALORES</t>
  </si>
  <si>
    <t>ACC1002</t>
  </si>
  <si>
    <t>PRIMA ACCIONES BOLSA DE VALORES</t>
  </si>
  <si>
    <t>13</t>
  </si>
  <si>
    <t>CUENTAS POR COBRAR</t>
  </si>
  <si>
    <t>13010</t>
  </si>
  <si>
    <t>Deudores por servicios prestados</t>
  </si>
  <si>
    <t>13010151</t>
  </si>
  <si>
    <t>Deudores por servicios de intermediación</t>
  </si>
  <si>
    <t>13010151002</t>
  </si>
  <si>
    <t>23269GS</t>
  </si>
  <si>
    <t>SANTIAGO PALACIOS</t>
  </si>
  <si>
    <t>23358GS</t>
  </si>
  <si>
    <t>GRUPO VAZQUEZ EMISOR</t>
  </si>
  <si>
    <t>23359GS</t>
  </si>
  <si>
    <t>ITTI SAECA</t>
  </si>
  <si>
    <t>23359US</t>
  </si>
  <si>
    <t>ITTI SAECA EMISOR</t>
  </si>
  <si>
    <t>23525US</t>
  </si>
  <si>
    <t>ALFREDO JAVIER MEZGER SZOSTAK</t>
  </si>
  <si>
    <t>23538GS</t>
  </si>
  <si>
    <t>UENO HOLDING SAECA</t>
  </si>
  <si>
    <t>23538US</t>
  </si>
  <si>
    <t>23539GS</t>
  </si>
  <si>
    <t>UENO SEGUROS S.A.</t>
  </si>
  <si>
    <t>23539US</t>
  </si>
  <si>
    <t>23546GS</t>
  </si>
  <si>
    <t>GRUPO VAZQUEZ S.A.E. INVERSIONISTA</t>
  </si>
  <si>
    <t>23661GS</t>
  </si>
  <si>
    <t>23661US</t>
  </si>
  <si>
    <t>24599GS</t>
  </si>
  <si>
    <t>PROFIT S.A.</t>
  </si>
  <si>
    <t>13010175</t>
  </si>
  <si>
    <t>Deudores por otros servicios prestados</t>
  </si>
  <si>
    <t>13010175002</t>
  </si>
  <si>
    <t>Deudores por servicios de custodia de va</t>
  </si>
  <si>
    <t>13010175003</t>
  </si>
  <si>
    <t>Deudores por servicios de asesoría finan</t>
  </si>
  <si>
    <t>DSP1002GS</t>
  </si>
  <si>
    <t>DSP1004GS</t>
  </si>
  <si>
    <t>GRUPO VAZQUEZ SAE</t>
  </si>
  <si>
    <t>DSP1004US</t>
  </si>
  <si>
    <t>DSP1005GS</t>
  </si>
  <si>
    <t>DSP1005US</t>
  </si>
  <si>
    <t>DSP1006GS</t>
  </si>
  <si>
    <t>DSP1006US</t>
  </si>
  <si>
    <t>DSP1008US</t>
  </si>
  <si>
    <t>13020</t>
  </si>
  <si>
    <t>Deudores por Negociación de Títulos Valo</t>
  </si>
  <si>
    <t>13020185</t>
  </si>
  <si>
    <t>Deudores por Negociación de Títulos Rent</t>
  </si>
  <si>
    <t>13020185003</t>
  </si>
  <si>
    <t>Deudores por negociación Títulos Renta F</t>
  </si>
  <si>
    <t>13040</t>
  </si>
  <si>
    <t>Créditos</t>
  </si>
  <si>
    <t>13040199</t>
  </si>
  <si>
    <t>Anticipos</t>
  </si>
  <si>
    <t>13040199001</t>
  </si>
  <si>
    <t>Anticipos a Proveedores</t>
  </si>
  <si>
    <t>AAP1039GS</t>
  </si>
  <si>
    <t>GUILLERMO AÑAZCO ACEVEDO</t>
  </si>
  <si>
    <t>AAP1044GS</t>
  </si>
  <si>
    <t>FUNDACION VISION</t>
  </si>
  <si>
    <t>13040199002</t>
  </si>
  <si>
    <t>Anticipos a Rendir</t>
  </si>
  <si>
    <t>13040201</t>
  </si>
  <si>
    <t>Rendimientos a cobrar</t>
  </si>
  <si>
    <t>13040201003</t>
  </si>
  <si>
    <t>Dividendos a cobrar</t>
  </si>
  <si>
    <t>13040203</t>
  </si>
  <si>
    <t>Créditos por impuestos corrientes</t>
  </si>
  <si>
    <t>13040203001</t>
  </si>
  <si>
    <t>Anticipos de IRE</t>
  </si>
  <si>
    <t>13040203002</t>
  </si>
  <si>
    <t>Retenciones de IVA</t>
  </si>
  <si>
    <t>13040203003</t>
  </si>
  <si>
    <t>Retenciones IDU</t>
  </si>
  <si>
    <t>13040203004</t>
  </si>
  <si>
    <t>IVA CF 10%</t>
  </si>
  <si>
    <t>13040205</t>
  </si>
  <si>
    <t>Activos otorgados en garantía</t>
  </si>
  <si>
    <t>13040205002</t>
  </si>
  <si>
    <t>Instrumentos Fin. cedidos en Garantía-Co</t>
  </si>
  <si>
    <t>13040209</t>
  </si>
  <si>
    <t>Gastos pagados por adelantado</t>
  </si>
  <si>
    <t>13040209007</t>
  </si>
  <si>
    <t>Aranceles - BVPASA a Vencer</t>
  </si>
  <si>
    <t>13080</t>
  </si>
  <si>
    <t>Intereses a Cobrar</t>
  </si>
  <si>
    <t>13080225</t>
  </si>
  <si>
    <t>Intereses  a cobrar  Títulos de Renta Fi</t>
  </si>
  <si>
    <t>13080225005</t>
  </si>
  <si>
    <t>Intereses a cobrar  Bonos Corporativos</t>
  </si>
  <si>
    <t>13080225006</t>
  </si>
  <si>
    <t>(-) Intereses a devengar Bonos Corporati</t>
  </si>
  <si>
    <t>13080225019</t>
  </si>
  <si>
    <t>Intereses a cobrar  Bonos Corporativos U</t>
  </si>
  <si>
    <t>13080225020</t>
  </si>
  <si>
    <t>13080225021</t>
  </si>
  <si>
    <t>Intereses a cobrar Bonos Financieros Gs.</t>
  </si>
  <si>
    <t>13080225022</t>
  </si>
  <si>
    <t>(-) Intereses a Devengar Bonos Financier</t>
  </si>
  <si>
    <t>14</t>
  </si>
  <si>
    <t>PROPIEDADES, PLANTA Y EQUIPO</t>
  </si>
  <si>
    <t>14010</t>
  </si>
  <si>
    <t>Propiedades, planta y equipo</t>
  </si>
  <si>
    <t>14010237</t>
  </si>
  <si>
    <t>Bienes en operación</t>
  </si>
  <si>
    <t>14010237004</t>
  </si>
  <si>
    <t>14010237903</t>
  </si>
  <si>
    <t>(-) Depreciación Acumulada  Muebles y Út</t>
  </si>
  <si>
    <t>15</t>
  </si>
  <si>
    <t>CARGOS DIFERIDOS E INTANGIBLES</t>
  </si>
  <si>
    <t>15010</t>
  </si>
  <si>
    <t>Activos Intangibles</t>
  </si>
  <si>
    <t>15010239</t>
  </si>
  <si>
    <t>15010239001</t>
  </si>
  <si>
    <t>Marcas y Patentes</t>
  </si>
  <si>
    <t>15010239004</t>
  </si>
  <si>
    <t>Otros Cargos Diferidos</t>
  </si>
  <si>
    <t>15010239901</t>
  </si>
  <si>
    <t>(-) Amortización Acumulada  marcas y pat</t>
  </si>
  <si>
    <t>15012</t>
  </si>
  <si>
    <t>Otras Cuentas por cobrar</t>
  </si>
  <si>
    <t>15012242</t>
  </si>
  <si>
    <t>15012242001</t>
  </si>
  <si>
    <t>CAC1001GS</t>
  </si>
  <si>
    <t>UENO HOLDING S.A.E.C.A. A COBRAR GS.</t>
  </si>
  <si>
    <t>CAC1003GS</t>
  </si>
  <si>
    <t>OTRAS CUENTAS VARIAS A COBRAR GS</t>
  </si>
  <si>
    <t>2</t>
  </si>
  <si>
    <t>21</t>
  </si>
  <si>
    <t>ACREEDORES VARIOS</t>
  </si>
  <si>
    <t>21010</t>
  </si>
  <si>
    <t>21010102</t>
  </si>
  <si>
    <t>Acreedores por compra de bienes y/o pres</t>
  </si>
  <si>
    <t>21010102001</t>
  </si>
  <si>
    <t>Acreedores por compra de bienes</t>
  </si>
  <si>
    <t>P1003GS</t>
  </si>
  <si>
    <t>MULTIMEDIA SA</t>
  </si>
  <si>
    <t>P1006GS</t>
  </si>
  <si>
    <t>BENEGAS RAMIREZ, NOELIA CONCEPCION</t>
  </si>
  <si>
    <t>P1007GS</t>
  </si>
  <si>
    <t>P1023GS</t>
  </si>
  <si>
    <t>IMPRESION DISTRIBUCION Y LOGISTICA SA</t>
  </si>
  <si>
    <t>P1024GS</t>
  </si>
  <si>
    <t>PCG AUDITORES CONSULTORES</t>
  </si>
  <si>
    <t>P1028GS</t>
  </si>
  <si>
    <t>TAC S.A.</t>
  </si>
  <si>
    <t>P1031GS</t>
  </si>
  <si>
    <t>TELEF. CELULAR DEL PARAGUAY SAE (TELECEL</t>
  </si>
  <si>
    <t>P1034GS</t>
  </si>
  <si>
    <t>EDITORIAL AZETA S.A.</t>
  </si>
  <si>
    <t>P1036GS</t>
  </si>
  <si>
    <t>UENO HOLDING  S.A.E.C.A.</t>
  </si>
  <si>
    <t>P1043GS</t>
  </si>
  <si>
    <t>CODE 100 SA</t>
  </si>
  <si>
    <t>P1045GS</t>
  </si>
  <si>
    <t xml:space="preserve">BANCO CONTINENTAL S.A.E.C.A </t>
  </si>
  <si>
    <t>P1047GS</t>
  </si>
  <si>
    <t>BAKER TILLY PARAGUAY</t>
  </si>
  <si>
    <t>P1048GS</t>
  </si>
  <si>
    <t>NEWS COMUNICACION CORPORATIVA SRL</t>
  </si>
  <si>
    <t>P1049GS</t>
  </si>
  <si>
    <t>DANDRES SA</t>
  </si>
  <si>
    <t>P1050GS</t>
  </si>
  <si>
    <t xml:space="preserve">AVALON CASA DE BOLSA S.A. </t>
  </si>
  <si>
    <t>21010102003</t>
  </si>
  <si>
    <t>Anticipo de clientes</t>
  </si>
  <si>
    <t>23658US</t>
  </si>
  <si>
    <t>BUSINESS &amp; FINANCIAL GROUP S.A.</t>
  </si>
  <si>
    <t>24312GS</t>
  </si>
  <si>
    <t xml:space="preserve">ALEJANDRO GOMEZ ABENTE </t>
  </si>
  <si>
    <t>252GS</t>
  </si>
  <si>
    <t>MARIAN MEZLER</t>
  </si>
  <si>
    <t>258GS</t>
  </si>
  <si>
    <t>CINDI MELGAREJO Y/O ALEJANDRO CARDOZO</t>
  </si>
  <si>
    <t>259GS</t>
  </si>
  <si>
    <t>FABIO RUBEN MARTINETTI LOPEZ</t>
  </si>
  <si>
    <t>26411US</t>
  </si>
  <si>
    <t>EUSEBIO MOREL</t>
  </si>
  <si>
    <t>27252</t>
  </si>
  <si>
    <t>JUAN CARLOS TABOADA FIGUEROA</t>
  </si>
  <si>
    <t>28418GS</t>
  </si>
  <si>
    <t>LEONARDO ALFONZO</t>
  </si>
  <si>
    <t>23</t>
  </si>
  <si>
    <t>ACREEDORES POR NEGOCIACIÓN DE TÍTULOS VA</t>
  </si>
  <si>
    <t>23010</t>
  </si>
  <si>
    <t>Acreedores por Negociación Títulos Valor</t>
  </si>
  <si>
    <t>23010114</t>
  </si>
  <si>
    <t>23010114003</t>
  </si>
  <si>
    <t>Acreedores Títulos Renta Fija Bonos Corp</t>
  </si>
  <si>
    <t>23010126</t>
  </si>
  <si>
    <t>Intereses a pagar a Acreedores Títulos R</t>
  </si>
  <si>
    <t>23010126003</t>
  </si>
  <si>
    <t>23010126010</t>
  </si>
  <si>
    <t>25</t>
  </si>
  <si>
    <t>GASTOS DEVENGADOS A PAGAR</t>
  </si>
  <si>
    <t>25010</t>
  </si>
  <si>
    <t>Gastos devengados a pagar</t>
  </si>
  <si>
    <t>25010140</t>
  </si>
  <si>
    <t>25010140007</t>
  </si>
  <si>
    <t>Aguinaldos a pagar</t>
  </si>
  <si>
    <t>25010140009</t>
  </si>
  <si>
    <t>25010142</t>
  </si>
  <si>
    <t>Obligaciones Fiscales</t>
  </si>
  <si>
    <t>25010142001</t>
  </si>
  <si>
    <t>IRE a pagar</t>
  </si>
  <si>
    <t>26</t>
  </si>
  <si>
    <t>OTROS PASIVOS</t>
  </si>
  <si>
    <t>26010</t>
  </si>
  <si>
    <t>Otros Pasivos</t>
  </si>
  <si>
    <t>26010144</t>
  </si>
  <si>
    <t>26010144003</t>
  </si>
  <si>
    <t>Otras Cuentas por pagar</t>
  </si>
  <si>
    <t>CAP001GS.</t>
  </si>
  <si>
    <t>UENO HOLDING A PAGAR GS.</t>
  </si>
  <si>
    <t>CAP002US</t>
  </si>
  <si>
    <t>UENO HOLDING A PAGAR USD.</t>
  </si>
  <si>
    <t>CAP003GS</t>
  </si>
  <si>
    <t>IOIO A PAGAR GS.</t>
  </si>
  <si>
    <t>CAP004GS</t>
  </si>
  <si>
    <t>DESCUENTOS AL PERSONAL</t>
  </si>
  <si>
    <t>CAP005GS</t>
  </si>
  <si>
    <t>DESCUENTOS POR GIMNASIOS</t>
  </si>
  <si>
    <t>CAP007GS</t>
  </si>
  <si>
    <t>OTRAS CUENTAS POR PAGAR</t>
  </si>
  <si>
    <t>3</t>
  </si>
  <si>
    <t>31</t>
  </si>
  <si>
    <t>CAPITAL SOCIAL, RESERVAS Y RESULTADOS</t>
  </si>
  <si>
    <t>31010</t>
  </si>
  <si>
    <t>Capital integrado</t>
  </si>
  <si>
    <t>31010502</t>
  </si>
  <si>
    <t>31010502001</t>
  </si>
  <si>
    <t>Capital integrado en efectivo</t>
  </si>
  <si>
    <t>31020</t>
  </si>
  <si>
    <t>Aportes no capitalizados</t>
  </si>
  <si>
    <t>31020504</t>
  </si>
  <si>
    <t>31020504001</t>
  </si>
  <si>
    <t>Aportes irrevocables para integración de</t>
  </si>
  <si>
    <t>31030</t>
  </si>
  <si>
    <t>31030506</t>
  </si>
  <si>
    <t>31030506001</t>
  </si>
  <si>
    <t>Reserva legal</t>
  </si>
  <si>
    <t>31040</t>
  </si>
  <si>
    <t>Resultados</t>
  </si>
  <si>
    <t>31040516</t>
  </si>
  <si>
    <t>Resultados  Acumulados</t>
  </si>
  <si>
    <t>31040516001</t>
  </si>
  <si>
    <t>Resultados Acumuladas</t>
  </si>
  <si>
    <t>31040518</t>
  </si>
  <si>
    <t>Resultados del Ejercicio</t>
  </si>
  <si>
    <t>31040518001</t>
  </si>
  <si>
    <t>6</t>
  </si>
  <si>
    <t>INGRESOS</t>
  </si>
  <si>
    <t>61</t>
  </si>
  <si>
    <t>61010</t>
  </si>
  <si>
    <t>Comisiones cobradas por Servicios de int</t>
  </si>
  <si>
    <t>61010702</t>
  </si>
  <si>
    <t>Comisiones cobradas por Servicios presta</t>
  </si>
  <si>
    <t>61010702002</t>
  </si>
  <si>
    <t>61010706</t>
  </si>
  <si>
    <t>61010706001</t>
  </si>
  <si>
    <t>61010706002</t>
  </si>
  <si>
    <t>61030</t>
  </si>
  <si>
    <t>Ingresos por otros servicios prestados</t>
  </si>
  <si>
    <t>61030726</t>
  </si>
  <si>
    <t>61030726007</t>
  </si>
  <si>
    <t>Ingresos por Custodia de Títulos Valores</t>
  </si>
  <si>
    <t>61040</t>
  </si>
  <si>
    <t>Ingresos por negociación de títulos valo</t>
  </si>
  <si>
    <t>61040730</t>
  </si>
  <si>
    <t>Ingresos por venta de títulos valores de</t>
  </si>
  <si>
    <t>61040730002</t>
  </si>
  <si>
    <t>Ingresos por venta de Bonos Corporativos</t>
  </si>
  <si>
    <t>61040742</t>
  </si>
  <si>
    <t>Ingresos por intereses y rendimientos de</t>
  </si>
  <si>
    <t>61040742001</t>
  </si>
  <si>
    <t>61040742003</t>
  </si>
  <si>
    <t>61040746</t>
  </si>
  <si>
    <t>Ingresos Fin por compra de títulos valor</t>
  </si>
  <si>
    <t>61040746002</t>
  </si>
  <si>
    <t xml:space="preserve">Ingreso por Amortización de Diferencial </t>
  </si>
  <si>
    <t>61050</t>
  </si>
  <si>
    <t>Otros Ingresos Operativos</t>
  </si>
  <si>
    <t>61050758</t>
  </si>
  <si>
    <t>61050758002</t>
  </si>
  <si>
    <t>Ingresos por ajustes y redondeos</t>
  </si>
  <si>
    <t>61050758003</t>
  </si>
  <si>
    <t>Aranceles BVPASA</t>
  </si>
  <si>
    <t>61050758004</t>
  </si>
  <si>
    <t>Ingresos Fondo de garantía BVPASA</t>
  </si>
  <si>
    <t>61050758005</t>
  </si>
  <si>
    <t>Intereses caja de ahorro en entidades ba</t>
  </si>
  <si>
    <t>7</t>
  </si>
  <si>
    <t>EGRESOS</t>
  </si>
  <si>
    <t>71</t>
  </si>
  <si>
    <t>GASTOS OPERATIVOS</t>
  </si>
  <si>
    <t>71010</t>
  </si>
  <si>
    <t>Gastos por comisiones servicios de inter</t>
  </si>
  <si>
    <t>71010701</t>
  </si>
  <si>
    <t>Gastos por Comisiones de servicio de int</t>
  </si>
  <si>
    <t>71010701003</t>
  </si>
  <si>
    <t>71010705</t>
  </si>
  <si>
    <t>Gastos por servicios de intermediación</t>
  </si>
  <si>
    <t>71010705002</t>
  </si>
  <si>
    <t>Arancel BVPASA por Renta Fija SEN</t>
  </si>
  <si>
    <t>71010705006</t>
  </si>
  <si>
    <t>Aranceles pagados SEPRELAD</t>
  </si>
  <si>
    <t>71010705007</t>
  </si>
  <si>
    <t>Contribución al Fondo de garantía BVPASA</t>
  </si>
  <si>
    <t>71040</t>
  </si>
  <si>
    <t>Gastos de Operación</t>
  </si>
  <si>
    <t>71040733</t>
  </si>
  <si>
    <t>Gastos de administración</t>
  </si>
  <si>
    <t>71040733001</t>
  </si>
  <si>
    <t>Honorarios Directorio Vinculados</t>
  </si>
  <si>
    <t>71040733003</t>
  </si>
  <si>
    <t>Honorarios Contabilidad</t>
  </si>
  <si>
    <t>71040733005</t>
  </si>
  <si>
    <t>Honorarios Auditoría Externa</t>
  </si>
  <si>
    <t>71040733008</t>
  </si>
  <si>
    <t>Sueldos y jornales/Administrativo</t>
  </si>
  <si>
    <t>71040733009</t>
  </si>
  <si>
    <t>71040733012</t>
  </si>
  <si>
    <t>Aporte patronal</t>
  </si>
  <si>
    <t>71040733017</t>
  </si>
  <si>
    <t>Retribuciones especiales</t>
  </si>
  <si>
    <t>71040733018</t>
  </si>
  <si>
    <t>Beneficios al personal</t>
  </si>
  <si>
    <t>71040733020</t>
  </si>
  <si>
    <t>Auditoría Externa</t>
  </si>
  <si>
    <t>71040733024</t>
  </si>
  <si>
    <t>Depreciación del ejercicio</t>
  </si>
  <si>
    <t>71040733025</t>
  </si>
  <si>
    <t>Amortizaciones del Ejercicio</t>
  </si>
  <si>
    <t>71040733033</t>
  </si>
  <si>
    <t>Gastos de limpieza y cafetería</t>
  </si>
  <si>
    <t>71040733038</t>
  </si>
  <si>
    <t>Agua, luz, teléfono e internet</t>
  </si>
  <si>
    <t>71040733061</t>
  </si>
  <si>
    <t>Gastos Varios No Deducibles</t>
  </si>
  <si>
    <t>71040733062</t>
  </si>
  <si>
    <t>Servicios contratados</t>
  </si>
  <si>
    <t>71040735</t>
  </si>
  <si>
    <t>71040735003</t>
  </si>
  <si>
    <t>Intereses por operaciones en repo</t>
  </si>
  <si>
    <t>71040735004</t>
  </si>
  <si>
    <t>Comisiones y gastos bancarios</t>
  </si>
  <si>
    <t>71040735007</t>
  </si>
  <si>
    <t>Egresos por diferencia de cambio activos</t>
  </si>
  <si>
    <t>71040737</t>
  </si>
  <si>
    <t>Gastos Fiscales</t>
  </si>
  <si>
    <t>71040737002</t>
  </si>
  <si>
    <t>Multas y sanciones</t>
  </si>
  <si>
    <t>Página 21 de 21</t>
  </si>
  <si>
    <t>SIV ER</t>
  </si>
  <si>
    <t>Bonos Corporativos PYG.</t>
  </si>
  <si>
    <t xml:space="preserve">Bonos Financieros PYG. </t>
  </si>
  <si>
    <t xml:space="preserve">Reclasificacion de 637 bonos de ITTI usd. porque esta en repo. </t>
  </si>
  <si>
    <t>Dividendos a Cobrar</t>
  </si>
  <si>
    <t>Retención de IDU</t>
  </si>
  <si>
    <t>Bonos de Cecon en garantia bolsa</t>
  </si>
  <si>
    <t>60% Aranceles devengados por ingresos anticipados a la bolsa</t>
  </si>
  <si>
    <t xml:space="preserve">Otros Cargos diferidos </t>
  </si>
  <si>
    <t>reconomiento de perdida por op. de repo 2023</t>
  </si>
  <si>
    <t>amortizacion de patentes recibidos de Ueno ( facturas en concepto de Uso de marca)</t>
  </si>
  <si>
    <t xml:space="preserve">Intereses a pagar Acreedores Títulos Renta Fija Bonos Corporativos en Repo </t>
  </si>
  <si>
    <t>(-) Intereses a devengar Acreedores Títulos Renta Fija Bonos Corporativos en Repo</t>
  </si>
  <si>
    <t>Intereses a pagar por op. de repo bonos itt</t>
  </si>
  <si>
    <t>Intereses a devengar por op. de repo bonos itt</t>
  </si>
  <si>
    <t xml:space="preserve">por bonos itti repo </t>
  </si>
  <si>
    <t xml:space="preserve">Otras cuentas por pagar </t>
  </si>
  <si>
    <t>Resultados acumulados</t>
  </si>
  <si>
    <t xml:space="preserve">SIV BALANCE ACTIVO </t>
  </si>
  <si>
    <t>Comisiones por operaciones de intermediación de Renta Fija bursátiles (BONOS)</t>
  </si>
  <si>
    <t xml:space="preserve">Comisiones por operaciones de intermediación de Acciones extrabursátil </t>
  </si>
  <si>
    <t>Comisiones por operaciones de intermediación de Renta Fija extrabursátil (CDA)</t>
  </si>
  <si>
    <t>Ingresos por intereses cobrados instrumentos de cartera propia renta fija</t>
  </si>
  <si>
    <t>Ingresos por intereses cobrados instrumentos en Repo</t>
  </si>
  <si>
    <t>Comisiones pagadas a otras entidades por intermediación</t>
  </si>
  <si>
    <t>Intereses- Gastos Bancarios pagados (Nota X)</t>
  </si>
  <si>
    <t xml:space="preserve">Beneficios al Personal </t>
  </si>
  <si>
    <t xml:space="preserve">Amortización del ejercicio </t>
  </si>
  <si>
    <t>SIV BALANCE PASIVO</t>
  </si>
  <si>
    <t xml:space="preserve">Comentarios </t>
  </si>
  <si>
    <t>Otras cuentas por cobrar</t>
  </si>
  <si>
    <t>Fondo de Garantía</t>
  </si>
  <si>
    <t>Gastos Generales</t>
  </si>
  <si>
    <t>Notas</t>
  </si>
  <si>
    <t>Otros ingresos operativos</t>
  </si>
  <si>
    <t>Ricardo Fernandez</t>
  </si>
  <si>
    <t>CONTINENTAL CTA AHORRO 12500205368 GS.</t>
  </si>
  <si>
    <t>ZETA BANCO CTA AHORRO 193105195 GS.</t>
  </si>
  <si>
    <t xml:space="preserve">UENO CTA AHORRO 611279108 USD. ADM OP. </t>
  </si>
  <si>
    <t xml:space="preserve">UENO CTA AHORRO 619708764 GS ADM OP. </t>
  </si>
  <si>
    <t>CDA</t>
  </si>
  <si>
    <t xml:space="preserve">VILUX S.A. </t>
  </si>
  <si>
    <t>Bonos Cecon</t>
  </si>
  <si>
    <t>Otros Créditos Corrientes y No Corrientes</t>
  </si>
  <si>
    <t>Gastos Operativos</t>
  </si>
  <si>
    <t>Las 11 notas que se acompañan forman parte integrante de los estados contables.</t>
  </si>
  <si>
    <t>Venta de acciones</t>
  </si>
  <si>
    <t>Intereses Ganados</t>
  </si>
  <si>
    <t>Otros intereses ganados</t>
  </si>
  <si>
    <t>Número de Inscripción en el Registro de la CNV: N° 41/2009</t>
  </si>
  <si>
    <t>Accionista 88,59%</t>
  </si>
  <si>
    <t>U PARAGUAY S.A.</t>
  </si>
  <si>
    <t>Accionista 11,41%</t>
  </si>
  <si>
    <t xml:space="preserve">U PARAGUAY S.A. </t>
  </si>
  <si>
    <t>Miguel Vázquez</t>
  </si>
  <si>
    <t>Grupo Vázquez S.A.E./Miguel Vázquez</t>
  </si>
  <si>
    <t>NO</t>
  </si>
  <si>
    <t>80135001-8</t>
  </si>
  <si>
    <t>Adriana Vazquez Muniagurria</t>
  </si>
  <si>
    <t>Guillermo Vazquez Muniagurria</t>
  </si>
  <si>
    <t>Rebeca Elizabeth Villasanti Fariha</t>
  </si>
  <si>
    <t>Veronica Vazquez Muniagurria</t>
  </si>
  <si>
    <t xml:space="preserve">Gastos a devengar </t>
  </si>
  <si>
    <t>Cuentas por cobrar a Personas y Empresas Relacionadas CP</t>
  </si>
  <si>
    <t xml:space="preserve">La entidad  tiene participación en la Bolsa de Valores por valor Nominal de  Gs. 200.000.0000 (Guaraníes Doscientos millones).- y en la Administradora de fondos acciones por Valor de Gs. 2.710.000.000 (Dos Mil Setecientos Diez Millones). </t>
  </si>
  <si>
    <t>DEUDORES VIGENTES</t>
  </si>
  <si>
    <t>AFPISA</t>
  </si>
  <si>
    <t>Desarrollos Proyectos</t>
  </si>
  <si>
    <t xml:space="preserve">Otros Ingresos </t>
  </si>
  <si>
    <t>U Holding S.A.R.L.</t>
  </si>
  <si>
    <t>TRANSFERENCIAS BANCARIAS PENDIENTES USD.</t>
  </si>
  <si>
    <t>Donaciones y contribuciones</t>
  </si>
  <si>
    <t>Transferencias Bancarias Pendientes</t>
  </si>
  <si>
    <t>Para la Valuacion de las Inversiones temporales y permantentes se valuan a su valor de incorporación. Salvo, a la Acción de la Bolsa que se valua al último precio de transacción.</t>
  </si>
  <si>
    <t>La entidad no tiene saldos de clientes que requieran la constitución de previsiones.</t>
  </si>
  <si>
    <t>Enex S.A.E.</t>
  </si>
  <si>
    <t xml:space="preserve">SUDAMERIS BANK </t>
  </si>
  <si>
    <t>Banco Continental S.A.E.C.A.</t>
  </si>
  <si>
    <t>Banco Itaú S.A.</t>
  </si>
  <si>
    <t>ITTI</t>
  </si>
  <si>
    <t>ENERSUR S.A.</t>
  </si>
  <si>
    <t>PETROMAX</t>
  </si>
  <si>
    <t>NOVA S.A.</t>
  </si>
  <si>
    <t>CARMENTA</t>
  </si>
  <si>
    <t xml:space="preserve">TELECEL </t>
  </si>
  <si>
    <t>Zeta Banco S.A.E.C.A.</t>
  </si>
  <si>
    <t>PYG</t>
  </si>
  <si>
    <t xml:space="preserve">Zeta Banco </t>
  </si>
  <si>
    <t>Ueno Casa de Bolsa S.A., al cierre del tercer trimestre del 2024 cuenta con participación en BVPASA (Bolsa de Valores y Productos Asunción S.A.) de acuerdo con lo establecido en la Ley 5810/17 del Mercado de Capitales.</t>
  </si>
  <si>
    <t>Carlos Impagliatelli</t>
  </si>
  <si>
    <t>Leonardo Alfonzo</t>
  </si>
  <si>
    <t>Los estados financieros consolidados de Ueno Casa de Bolsa S.A. incluyen los estados financieros de la Sociedad y su controlada, Ueno Administradora de Fondos S.A. (con una participación del 74,49%). Esta consolidación se realiza conforme a lo establecido en el Capítulo 9, Artículo N° 7 de la Resolución CNV CG N° 35/23.
Los estados financieros consolidados se elaboran aplicando políticas contables consistentes y el método de "eliminación de saldos" entre ambas entidades.
Ueno Casa de Bolsa S.A. ejerce control sobre Ueno Administradora de Fondos S.A. mediante una participación superior al 50% de su capital social. Las entidades controladas se consolidan completamente desde la fecha en que se obtiene el control.</t>
  </si>
  <si>
    <t xml:space="preserve">Los estados contables han sido preparados de acuerdo a la Res. 35/23 "Reglamento General del Mercado de Valores de la Superintendencia de Valores y Normas Contables Vigentes en Paraguay. </t>
  </si>
  <si>
    <t>EJERCICIO ANTERIOR DICIEMBRE 2024</t>
  </si>
  <si>
    <t xml:space="preserve"> PERIODO ANTERIOR MARZO 2024</t>
  </si>
  <si>
    <t>PERIODO ACTUAL MARZO 2025</t>
  </si>
  <si>
    <t>Ingresos por administración de cartera</t>
  </si>
  <si>
    <t>CORRESPONDIENTE AL  31/03/2025 COMPARATIVO CON 31/12/2024</t>
  </si>
  <si>
    <t>Obligac. por Contratos de Underwriting (Nota 6 – p)</t>
  </si>
  <si>
    <t>Honorarios a Pagar (Nota 5 – l)</t>
  </si>
  <si>
    <t>Otros Pasivos Corrientes  (Nota 5 – q)</t>
  </si>
  <si>
    <t>Empresas Relacionadas (Nota 5– r )</t>
  </si>
  <si>
    <t>CORRESPONDIENTE AL 31/03/2025</t>
  </si>
  <si>
    <t>Ajustes/desafectación de resultados acumulados</t>
  </si>
  <si>
    <t>NOTAS A LOS ESTADOS FINANCIEROS AL 31/03/2025</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</si>
  <si>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</si>
  <si>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Activos y Pasivos, moneda extranjera se valúan a su valor de cotización al cierre, de acuerdo con las disposiciones de la D.N.I.T.,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</si>
  <si>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Los Gastos de constitución y de organización serán amortizados según lo establecido en la Ley N° 6380/19 y su reglamentación.</t>
  </si>
  <si>
    <t>a)  Valuación en moneda extranjera.</t>
  </si>
  <si>
    <t>Zeta Banco.</t>
  </si>
  <si>
    <t>TU FINANCIERA</t>
  </si>
  <si>
    <t>UENO HOLDING</t>
  </si>
  <si>
    <t>ALAMO</t>
  </si>
  <si>
    <t xml:space="preserve">ITAU </t>
  </si>
  <si>
    <t>BANCO ATLAS</t>
  </si>
  <si>
    <t>Banco Continental</t>
  </si>
  <si>
    <t>De acuerdo con lo previsto en los artículos 113 y 114 de la Ley 5810/2017, la entidad tiene constituida como garantía Gs.791.091.000- , representados por Bonos emitidos por CECON SAE.</t>
  </si>
  <si>
    <t>Otros Gastos Administrativos</t>
  </si>
  <si>
    <r>
      <t xml:space="preserve">Los Estados Contables (Balance General, Estado de Resultados, Estado de Flujo de Efectivo y Estado de Variación del Patrimonio Neto) correspondientes al 31 de marzo del 2025 han sido considerados y aprobados según Acta de Directorio </t>
    </r>
    <r>
      <rPr>
        <sz val="12"/>
        <rFont val="Calibri"/>
        <family val="2"/>
      </rPr>
      <t>N° 75, de fecha 25 de abril de 2025.</t>
    </r>
  </si>
  <si>
    <t>Información al 31/03/2025</t>
  </si>
  <si>
    <r>
      <t>Las 11</t>
    </r>
    <r>
      <rPr>
        <sz val="11"/>
        <color indexed="10"/>
        <rFont val="Calibri"/>
        <family val="2"/>
        <scheme val="minor"/>
      </rPr>
      <t xml:space="preserve"> </t>
    </r>
    <r>
      <rPr>
        <sz val="11"/>
        <rFont val="Calibri"/>
        <family val="2"/>
        <scheme val="minor"/>
      </rPr>
      <t>notas que se acompañan forman parte integrante de los estados contables.</t>
    </r>
  </si>
  <si>
    <r>
      <t xml:space="preserve">Ingresos por operaciones y servicios a personas relacionadas </t>
    </r>
    <r>
      <rPr>
        <b/>
        <sz val="11"/>
        <color indexed="8"/>
        <rFont val="Calibri"/>
        <family val="2"/>
      </rPr>
      <t>)</t>
    </r>
  </si>
  <si>
    <r>
      <t xml:space="preserve">Intereses- Gastos Bancarios  </t>
    </r>
    <r>
      <rPr>
        <b/>
        <sz val="11"/>
        <color indexed="8"/>
        <rFont val="Calibri"/>
        <family val="2"/>
      </rPr>
      <t>(Nota…)</t>
    </r>
  </si>
  <si>
    <r>
      <t xml:space="preserve">Intereses- Gastos Bancarios pagados </t>
    </r>
    <r>
      <rPr>
        <b/>
        <sz val="11"/>
        <color indexed="8"/>
        <rFont val="Calibri"/>
        <family val="2"/>
      </rPr>
      <t>(Nota X)</t>
    </r>
  </si>
  <si>
    <r>
      <t>Las 11</t>
    </r>
    <r>
      <rPr>
        <b/>
        <sz val="11"/>
        <color indexed="10"/>
        <rFont val="Calibri"/>
        <family val="2"/>
      </rPr>
      <t xml:space="preserve"> </t>
    </r>
    <r>
      <rPr>
        <b/>
        <sz val="11"/>
        <color indexed="8"/>
        <rFont val="Calibri"/>
        <family val="2"/>
      </rPr>
      <t>notas que se acompañan forman parte integrante de los Estados Contables.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</si>
</sst>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 numFmtId="174" formatCode="0.0000%"/>
  </numFmts>
  <fonts count="78">
    <font>
      <sz val="11"/>
      <color theme="1"/>
      <name val="Calibri"/>
      <family val="2"/>
      <scheme val="minor"/>
    </font>
    <font>
      <sz val="10"/>
      <name val="Arial"/>
      <family val="2"/>
    </font>
    <font>
      <sz val="10"/>
      <color indexed="8"/>
      <name val="Calibri"/>
      <family val="2"/>
    </font>
    <font>
      <b/>
      <sz val="9"/>
      <color indexed="8"/>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6"/>
      <name val="Calibri"/>
      <family val="2"/>
      <scheme val="minor"/>
    </font>
    <font>
      <b/>
      <u/>
      <sz val="12"/>
      <name val="Calibri"/>
      <family val="2"/>
      <scheme val="minor"/>
    </font>
    <font>
      <sz val="10"/>
      <color indexed="8"/>
      <name val="Ueno Logical"/>
      <family val="2"/>
    </font>
    <font>
      <b/>
      <sz val="11"/>
      <color rgb="FF000000"/>
      <name val="Calibri"/>
      <family val="2"/>
      <scheme val="minor"/>
    </font>
    <font>
      <b/>
      <sz val="10"/>
      <color rgb="FF000000"/>
      <name val="Calibri"/>
      <family val="2"/>
      <scheme val="minor"/>
    </font>
    <font>
      <sz val="10"/>
      <name val="Ueno Logical"/>
      <family val="2"/>
    </font>
    <font>
      <b/>
      <sz val="14"/>
      <color indexed="8"/>
      <name val="Ueno Logical"/>
      <family val="2"/>
    </font>
    <font>
      <b/>
      <u/>
      <sz val="10"/>
      <color indexed="8"/>
      <name val="Ueno Logical"/>
      <family val="2"/>
    </font>
    <font>
      <b/>
      <sz val="9"/>
      <color indexed="8"/>
      <name val="Ueno Logical"/>
      <family val="2"/>
    </font>
    <font>
      <b/>
      <sz val="10"/>
      <color indexed="8"/>
      <name val="Ueno Logical"/>
      <family val="2"/>
    </font>
    <font>
      <b/>
      <u/>
      <sz val="9"/>
      <color indexed="8"/>
      <name val="Ueno Logical"/>
      <family val="2"/>
    </font>
    <font>
      <sz val="8"/>
      <color indexed="8"/>
      <name val="Ueno Logical"/>
      <family val="2"/>
    </font>
    <font>
      <b/>
      <sz val="10"/>
      <name val="Ueno Logical"/>
      <family val="2"/>
    </font>
    <font>
      <b/>
      <sz val="8"/>
      <color rgb="FFFFFFFF"/>
      <name val="Ueno Logical"/>
      <family val="2"/>
    </font>
    <font>
      <sz val="8"/>
      <name val="Century Gothic"/>
      <family val="2"/>
    </font>
    <font>
      <sz val="8"/>
      <color theme="1"/>
      <name val="Century Gothic"/>
      <family val="2"/>
    </font>
    <font>
      <b/>
      <sz val="8"/>
      <name val="Century Gothic"/>
      <family val="2"/>
    </font>
    <font>
      <b/>
      <sz val="20"/>
      <name val="Calibri"/>
      <family val="2"/>
      <scheme val="minor"/>
    </font>
    <font>
      <sz val="11"/>
      <color rgb="FFFF0000"/>
      <name val="Calibri"/>
      <family val="2"/>
      <scheme val="minor"/>
    </font>
    <font>
      <sz val="12"/>
      <name val="Calibri"/>
      <family val="2"/>
    </font>
    <font>
      <sz val="11"/>
      <color indexed="10"/>
      <name val="Calibri"/>
      <family val="2"/>
      <scheme val="minor"/>
    </font>
    <font>
      <u/>
      <sz val="11"/>
      <color theme="1"/>
      <name val="Calibri"/>
      <family val="2"/>
      <scheme val="minor"/>
    </font>
    <font>
      <b/>
      <sz val="11"/>
      <color indexed="8"/>
      <name val="Calibri"/>
      <family val="2"/>
    </font>
    <font>
      <b/>
      <sz val="11"/>
      <color indexed="10"/>
      <name val="Calibri"/>
      <family val="2"/>
    </font>
  </fonts>
  <fills count="8">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00D3A0"/>
        <bgColor rgb="FF000000"/>
      </patternFill>
    </fill>
  </fills>
  <borders count="61">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676">
    <xf numFmtId="0" fontId="0" fillId="0" borderId="0"/>
    <xf numFmtId="43" fontId="10"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0" fontId="1" fillId="0" borderId="0"/>
    <xf numFmtId="0" fontId="9" fillId="0" borderId="0"/>
    <xf numFmtId="0" fontId="1" fillId="0" borderId="0"/>
    <xf numFmtId="0" fontId="1" fillId="0" borderId="0"/>
    <xf numFmtId="0" fontId="1" fillId="0" borderId="0"/>
    <xf numFmtId="9" fontId="10" fillId="0" borderId="0" applyFont="0" applyFill="0" applyBorder="0" applyAlignment="0" applyProtection="0"/>
    <xf numFmtId="43" fontId="10"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0" fillId="0" borderId="0"/>
    <xf numFmtId="43" fontId="43" fillId="0" borderId="0" applyFont="0" applyFill="0" applyBorder="0" applyAlignment="0" applyProtection="0"/>
    <xf numFmtId="0" fontId="1" fillId="0" borderId="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 fillId="0" borderId="0" applyFont="0" applyFill="0" applyBorder="0" applyAlignment="0" applyProtection="0"/>
    <xf numFmtId="0" fontId="1"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165" fontId="10" fillId="0" borderId="0" applyFont="0" applyFill="0" applyBorder="0" applyAlignment="0" applyProtection="0"/>
    <xf numFmtId="0" fontId="45" fillId="0" borderId="0"/>
    <xf numFmtId="164" fontId="1" fillId="0" borderId="0" applyFont="0" applyFill="0" applyBorder="0" applyAlignment="0" applyProtection="0"/>
    <xf numFmtId="43" fontId="10" fillId="0" borderId="0" applyFont="0" applyFill="0" applyBorder="0" applyAlignment="0" applyProtection="0"/>
    <xf numFmtId="0" fontId="45" fillId="0" borderId="0"/>
    <xf numFmtId="0" fontId="1" fillId="0" borderId="0"/>
    <xf numFmtId="43" fontId="4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51"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46" fillId="0" borderId="0"/>
    <xf numFmtId="43" fontId="10" fillId="0" borderId="0" applyFont="0" applyFill="0" applyBorder="0" applyAlignment="0" applyProtection="0"/>
    <xf numFmtId="0" fontId="12" fillId="0" borderId="0"/>
    <xf numFmtId="0" fontId="1" fillId="0" borderId="0"/>
    <xf numFmtId="0" fontId="47" fillId="0" borderId="0"/>
    <xf numFmtId="0" fontId="48" fillId="0" borderId="0"/>
    <xf numFmtId="0" fontId="49" fillId="0" borderId="0"/>
    <xf numFmtId="167" fontId="10"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9" fontId="10" fillId="0" borderId="0" applyFont="0" applyFill="0" applyBorder="0" applyAlignment="0" applyProtection="0"/>
    <xf numFmtId="0" fontId="43" fillId="0" borderId="0"/>
    <xf numFmtId="167" fontId="10" fillId="0" borderId="0" applyFont="0" applyFill="0" applyBorder="0" applyAlignment="0" applyProtection="0"/>
    <xf numFmtId="167" fontId="10" fillId="0" borderId="0" applyFont="0" applyFill="0" applyBorder="0" applyAlignment="0" applyProtection="0"/>
    <xf numFmtId="0" fontId="19" fillId="0" borderId="0"/>
    <xf numFmtId="0" fontId="10" fillId="0" borderId="0"/>
    <xf numFmtId="43" fontId="43" fillId="0" borderId="0" applyFont="0" applyFill="0" applyBorder="0" applyAlignment="0" applyProtection="0"/>
    <xf numFmtId="169" fontId="50" fillId="0" borderId="0" applyBorder="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0" fontId="19" fillId="0" borderId="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0" fontId="19" fillId="0" borderId="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43" fontId="43"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1" fillId="0" borderId="0"/>
    <xf numFmtId="170" fontId="43" fillId="0" borderId="0" applyFont="0" applyFill="0" applyBorder="0" applyAlignment="0" applyProtection="0"/>
    <xf numFmtId="165" fontId="22" fillId="0" borderId="0" applyFont="0" applyFill="0" applyBorder="0" applyAlignment="0" applyProtection="0"/>
    <xf numFmtId="0" fontId="22" fillId="0" borderId="0"/>
    <xf numFmtId="0" fontId="43" fillId="0" borderId="0"/>
    <xf numFmtId="0" fontId="10" fillId="0" borderId="0"/>
    <xf numFmtId="9" fontId="22" fillId="0" borderId="0" applyFont="0" applyFill="0" applyBorder="0" applyAlignment="0" applyProtection="0"/>
    <xf numFmtId="167" fontId="10"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10" fillId="0" borderId="0" applyFont="0" applyFill="0" applyBorder="0" applyAlignment="0" applyProtection="0"/>
    <xf numFmtId="167" fontId="43" fillId="0" borderId="0" applyFont="0" applyFill="0" applyBorder="0" applyAlignment="0" applyProtection="0"/>
    <xf numFmtId="0" fontId="10" fillId="0" borderId="0"/>
    <xf numFmtId="167" fontId="10" fillId="0" borderId="0" applyFont="0" applyFill="0" applyBorder="0" applyAlignment="0" applyProtection="0"/>
    <xf numFmtId="165" fontId="22"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0" fontId="44" fillId="0" borderId="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41"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0" fillId="0" borderId="0"/>
    <xf numFmtId="0" fontId="1" fillId="0" borderId="0"/>
    <xf numFmtId="0" fontId="1" fillId="0" borderId="0"/>
    <xf numFmtId="0" fontId="1" fillId="0" borderId="0"/>
    <xf numFmtId="173" fontId="10"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2" fillId="0" borderId="0"/>
    <xf numFmtId="0" fontId="47" fillId="0" borderId="0"/>
    <xf numFmtId="167"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0" fontId="22" fillId="0" borderId="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1"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cellStyleXfs>
  <cellXfs count="669">
    <xf numFmtId="0" fontId="0" fillId="0" borderId="0" xfId="0"/>
    <xf numFmtId="0" fontId="0" fillId="2" borderId="0" xfId="0" applyFill="1"/>
    <xf numFmtId="0" fontId="11" fillId="2" borderId="0" xfId="0" applyFont="1" applyFill="1"/>
    <xf numFmtId="0" fontId="12" fillId="2" borderId="0" xfId="0" applyFont="1" applyFill="1" applyAlignment="1">
      <alignment horizontal="center"/>
    </xf>
    <xf numFmtId="0" fontId="12" fillId="2" borderId="0" xfId="0" applyFont="1" applyFill="1"/>
    <xf numFmtId="0" fontId="12" fillId="2" borderId="0" xfId="0" applyFont="1" applyFill="1" applyAlignment="1">
      <alignment horizontal="center" vertical="center"/>
    </xf>
    <xf numFmtId="0" fontId="12" fillId="2" borderId="0" xfId="0" applyFont="1" applyFill="1" applyAlignment="1">
      <alignment vertical="center"/>
    </xf>
    <xf numFmtId="0" fontId="12" fillId="2" borderId="0" xfId="0" applyFont="1" applyFill="1" applyAlignment="1">
      <alignment horizontal="left"/>
    </xf>
    <xf numFmtId="0" fontId="15" fillId="2" borderId="0" xfId="0" applyFont="1" applyFill="1" applyAlignment="1">
      <alignment horizontal="left"/>
    </xf>
    <xf numFmtId="0" fontId="16" fillId="2" borderId="0" xfId="0" applyFont="1" applyFill="1" applyAlignment="1">
      <alignment horizontal="left"/>
    </xf>
    <xf numFmtId="0" fontId="20" fillId="2" borderId="0" xfId="0" applyFont="1" applyFill="1" applyAlignment="1">
      <alignment horizontal="left"/>
    </xf>
    <xf numFmtId="0" fontId="19" fillId="2" borderId="0" xfId="0" applyFont="1" applyFill="1" applyAlignment="1">
      <alignment horizontal="left"/>
    </xf>
    <xf numFmtId="0" fontId="16" fillId="2" borderId="1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21" fillId="5" borderId="19" xfId="0" applyFont="1" applyFill="1" applyBorder="1" applyAlignment="1">
      <alignment horizontal="center" vertical="center" wrapText="1"/>
    </xf>
    <xf numFmtId="9" fontId="12" fillId="2" borderId="19" xfId="0" applyNumberFormat="1" applyFont="1" applyFill="1" applyBorder="1" applyAlignment="1">
      <alignment horizontal="center" vertical="center" wrapText="1"/>
    </xf>
    <xf numFmtId="0" fontId="22" fillId="2" borderId="0" xfId="0" applyFont="1" applyFill="1"/>
    <xf numFmtId="168" fontId="22" fillId="2" borderId="0" xfId="1" applyNumberFormat="1" applyFont="1" applyFill="1" applyAlignment="1">
      <alignment horizontal="center"/>
    </xf>
    <xf numFmtId="0" fontId="23" fillId="2" borderId="0" xfId="0" applyFont="1" applyFill="1" applyAlignment="1">
      <alignment horizontal="justify"/>
    </xf>
    <xf numFmtId="0" fontId="22" fillId="2" borderId="0" xfId="0" applyFont="1" applyFill="1" applyAlignment="1">
      <alignment horizontal="justify"/>
    </xf>
    <xf numFmtId="0" fontId="23" fillId="2" borderId="0" xfId="0" applyFont="1" applyFill="1" applyAlignment="1">
      <alignment horizontal="left"/>
    </xf>
    <xf numFmtId="0" fontId="22" fillId="2" borderId="0" xfId="0" applyFont="1" applyFill="1" applyAlignment="1">
      <alignment horizontal="left" wrapText="1"/>
    </xf>
    <xf numFmtId="0" fontId="24" fillId="2" borderId="0" xfId="0" applyFont="1" applyFill="1"/>
    <xf numFmtId="0" fontId="25" fillId="2" borderId="0" xfId="0" applyFont="1" applyFill="1" applyAlignment="1">
      <alignment horizontal="left"/>
    </xf>
    <xf numFmtId="0" fontId="23" fillId="2" borderId="0" xfId="0" applyFont="1" applyFill="1"/>
    <xf numFmtId="0" fontId="23" fillId="2" borderId="19" xfId="0" applyFont="1" applyFill="1" applyBorder="1" applyAlignment="1">
      <alignment horizontal="center" vertical="center" wrapText="1"/>
    </xf>
    <xf numFmtId="0" fontId="23" fillId="2" borderId="19" xfId="0" applyFont="1" applyFill="1" applyBorder="1" applyAlignment="1">
      <alignment horizontal="center" wrapText="1"/>
    </xf>
    <xf numFmtId="0" fontId="22" fillId="2" borderId="0" xfId="0" applyFont="1" applyFill="1" applyAlignment="1">
      <alignment horizontal="right"/>
    </xf>
    <xf numFmtId="0" fontId="22" fillId="2" borderId="19" xfId="0" applyFont="1" applyFill="1" applyBorder="1" applyAlignment="1">
      <alignment horizontal="center"/>
    </xf>
    <xf numFmtId="4" fontId="22" fillId="2" borderId="19" xfId="0" applyNumberFormat="1" applyFont="1" applyFill="1" applyBorder="1"/>
    <xf numFmtId="3" fontId="22" fillId="2" borderId="19" xfId="0" applyNumberFormat="1" applyFont="1" applyFill="1" applyBorder="1"/>
    <xf numFmtId="4" fontId="22" fillId="2" borderId="19" xfId="0" applyNumberFormat="1" applyFont="1" applyFill="1" applyBorder="1" applyAlignment="1">
      <alignment horizontal="center" wrapText="1"/>
    </xf>
    <xf numFmtId="43" fontId="22" fillId="2" borderId="0" xfId="1" applyFont="1" applyFill="1" applyAlignment="1">
      <alignment horizontal="center"/>
    </xf>
    <xf numFmtId="0" fontId="22" fillId="2" borderId="0" xfId="0" applyFont="1" applyFill="1" applyAlignment="1">
      <alignment horizontal="center"/>
    </xf>
    <xf numFmtId="4" fontId="22" fillId="2" borderId="0" xfId="0" applyNumberFormat="1" applyFont="1" applyFill="1"/>
    <xf numFmtId="168" fontId="22" fillId="2" borderId="0" xfId="1" applyNumberFormat="1" applyFont="1" applyFill="1" applyBorder="1" applyAlignment="1">
      <alignment horizontal="center"/>
    </xf>
    <xf numFmtId="0" fontId="22" fillId="2" borderId="19" xfId="0" applyFont="1" applyFill="1" applyBorder="1"/>
    <xf numFmtId="4" fontId="22" fillId="2" borderId="19" xfId="0" applyNumberFormat="1" applyFont="1" applyFill="1" applyBorder="1" applyAlignment="1">
      <alignment horizontal="center" vertical="top" wrapText="1"/>
    </xf>
    <xf numFmtId="3" fontId="22" fillId="2" borderId="19" xfId="0" applyNumberFormat="1" applyFont="1" applyFill="1" applyBorder="1" applyAlignment="1">
      <alignment horizontal="center"/>
    </xf>
    <xf numFmtId="3" fontId="23" fillId="2" borderId="11" xfId="0" applyNumberFormat="1" applyFont="1" applyFill="1" applyBorder="1"/>
    <xf numFmtId="3" fontId="22" fillId="2" borderId="0" xfId="0" applyNumberFormat="1" applyFont="1" applyFill="1"/>
    <xf numFmtId="0" fontId="26" fillId="2" borderId="19" xfId="0" applyFont="1" applyFill="1" applyBorder="1" applyAlignment="1">
      <alignment horizontal="left" wrapText="1"/>
    </xf>
    <xf numFmtId="0" fontId="26" fillId="2" borderId="19" xfId="0" applyFont="1" applyFill="1" applyBorder="1"/>
    <xf numFmtId="3" fontId="26" fillId="2" borderId="19" xfId="0" applyNumberFormat="1" applyFont="1" applyFill="1" applyBorder="1"/>
    <xf numFmtId="0" fontId="23" fillId="2" borderId="0" xfId="0" applyFont="1" applyFill="1" applyAlignment="1">
      <alignment horizontal="left" wrapText="1"/>
    </xf>
    <xf numFmtId="3" fontId="23" fillId="2" borderId="0" xfId="0" applyNumberFormat="1" applyFont="1" applyFill="1"/>
    <xf numFmtId="0" fontId="23" fillId="2" borderId="0" xfId="0" applyFont="1" applyFill="1" applyAlignment="1">
      <alignment horizontal="center" wrapText="1"/>
    </xf>
    <xf numFmtId="14" fontId="23" fillId="2" borderId="19" xfId="0" applyNumberFormat="1" applyFont="1" applyFill="1" applyBorder="1" applyAlignment="1">
      <alignment horizontal="center" vertical="center" wrapText="1"/>
    </xf>
    <xf numFmtId="14" fontId="23" fillId="2" borderId="0" xfId="0" applyNumberFormat="1" applyFont="1" applyFill="1" applyAlignment="1">
      <alignment horizontal="center" vertical="center" wrapText="1"/>
    </xf>
    <xf numFmtId="0" fontId="23" fillId="2" borderId="19" xfId="0" applyFont="1" applyFill="1" applyBorder="1" applyAlignment="1">
      <alignment vertical="top" wrapText="1"/>
    </xf>
    <xf numFmtId="3" fontId="23" fillId="2" borderId="19" xfId="0" applyNumberFormat="1" applyFont="1" applyFill="1" applyBorder="1" applyAlignment="1">
      <alignment horizontal="right" vertical="top" wrapText="1"/>
    </xf>
    <xf numFmtId="0" fontId="22" fillId="2" borderId="19" xfId="0" applyFont="1" applyFill="1" applyBorder="1" applyAlignment="1">
      <alignment vertical="top" wrapText="1"/>
    </xf>
    <xf numFmtId="3" fontId="27" fillId="2" borderId="0" xfId="0" applyNumberFormat="1" applyFont="1" applyFill="1" applyAlignment="1">
      <alignment horizontal="right" vertical="top" wrapText="1"/>
    </xf>
    <xf numFmtId="0" fontId="22" fillId="2" borderId="0" xfId="0" applyFont="1" applyFill="1" applyAlignment="1">
      <alignment vertical="top" wrapText="1"/>
    </xf>
    <xf numFmtId="3" fontId="22" fillId="2" borderId="0" xfId="0" applyNumberFormat="1" applyFont="1" applyFill="1" applyAlignment="1">
      <alignment horizontal="right" vertical="top" wrapText="1"/>
    </xf>
    <xf numFmtId="3" fontId="22" fillId="2" borderId="0" xfId="0" applyNumberFormat="1" applyFont="1" applyFill="1" applyAlignment="1">
      <alignment horizontal="center"/>
    </xf>
    <xf numFmtId="3" fontId="23" fillId="2" borderId="0" xfId="0" applyNumberFormat="1" applyFont="1" applyFill="1" applyAlignment="1">
      <alignment horizontal="center"/>
    </xf>
    <xf numFmtId="0" fontId="26" fillId="2" borderId="19" xfId="0" applyFont="1" applyFill="1" applyBorder="1" applyAlignment="1">
      <alignment horizontal="center"/>
    </xf>
    <xf numFmtId="168" fontId="26" fillId="2" borderId="0" xfId="1" applyNumberFormat="1" applyFont="1" applyFill="1" applyBorder="1"/>
    <xf numFmtId="168" fontId="26" fillId="2" borderId="0" xfId="1" applyNumberFormat="1" applyFont="1" applyFill="1" applyBorder="1" applyAlignment="1">
      <alignment horizontal="center"/>
    </xf>
    <xf numFmtId="0" fontId="23" fillId="2" borderId="19" xfId="0" applyFont="1" applyFill="1" applyBorder="1"/>
    <xf numFmtId="3" fontId="22" fillId="2" borderId="19" xfId="0" applyNumberFormat="1" applyFont="1" applyFill="1" applyBorder="1" applyAlignment="1">
      <alignment horizontal="right"/>
    </xf>
    <xf numFmtId="3" fontId="23" fillId="2" borderId="19" xfId="0" applyNumberFormat="1" applyFont="1" applyFill="1" applyBorder="1"/>
    <xf numFmtId="3" fontId="28" fillId="2" borderId="19" xfId="0" applyNumberFormat="1" applyFont="1" applyFill="1" applyBorder="1" applyAlignment="1">
      <alignment horizontal="right"/>
    </xf>
    <xf numFmtId="0" fontId="28" fillId="2" borderId="19" xfId="0" applyFont="1" applyFill="1" applyBorder="1" applyAlignment="1">
      <alignment horizontal="center"/>
    </xf>
    <xf numFmtId="3" fontId="29" fillId="2" borderId="19" xfId="0" applyNumberFormat="1" applyFont="1" applyFill="1" applyBorder="1" applyAlignment="1">
      <alignment horizontal="right"/>
    </xf>
    <xf numFmtId="0" fontId="29" fillId="2" borderId="19" xfId="0" applyFont="1" applyFill="1" applyBorder="1" applyAlignment="1">
      <alignment horizontal="center"/>
    </xf>
    <xf numFmtId="168" fontId="23" fillId="2" borderId="19" xfId="1" applyNumberFormat="1" applyFont="1" applyFill="1" applyBorder="1" applyAlignment="1">
      <alignment horizontal="center" wrapText="1"/>
    </xf>
    <xf numFmtId="168" fontId="22" fillId="2" borderId="19" xfId="1" applyNumberFormat="1" applyFont="1" applyFill="1" applyBorder="1" applyAlignment="1">
      <alignment horizontal="center"/>
    </xf>
    <xf numFmtId="168" fontId="22" fillId="2" borderId="19" xfId="1" applyNumberFormat="1" applyFont="1" applyFill="1" applyBorder="1"/>
    <xf numFmtId="3" fontId="22" fillId="2" borderId="25" xfId="0" applyNumberFormat="1" applyFont="1" applyFill="1" applyBorder="1"/>
    <xf numFmtId="0" fontId="22" fillId="2" borderId="25" xfId="0" applyFont="1" applyFill="1" applyBorder="1"/>
    <xf numFmtId="168" fontId="22" fillId="2" borderId="25" xfId="1" applyNumberFormat="1" applyFont="1" applyFill="1" applyBorder="1" applyAlignment="1">
      <alignment horizontal="center"/>
    </xf>
    <xf numFmtId="168" fontId="23" fillId="2" borderId="0" xfId="1" applyNumberFormat="1" applyFont="1" applyFill="1" applyAlignment="1">
      <alignment horizontal="center"/>
    </xf>
    <xf numFmtId="0" fontId="22" fillId="2" borderId="0" xfId="0" applyFont="1" applyFill="1" applyAlignment="1">
      <alignment wrapText="1"/>
    </xf>
    <xf numFmtId="14" fontId="23" fillId="2" borderId="19" xfId="0" applyNumberFormat="1" applyFont="1" applyFill="1" applyBorder="1" applyAlignment="1">
      <alignment horizontal="center"/>
    </xf>
    <xf numFmtId="3" fontId="23" fillId="2" borderId="19" xfId="0" applyNumberFormat="1" applyFont="1" applyFill="1" applyBorder="1" applyAlignment="1">
      <alignment horizontal="right"/>
    </xf>
    <xf numFmtId="3" fontId="23" fillId="2" borderId="0" xfId="0" applyNumberFormat="1" applyFont="1" applyFill="1" applyAlignment="1">
      <alignment horizontal="right"/>
    </xf>
    <xf numFmtId="3" fontId="29" fillId="2" borderId="0" xfId="0" applyNumberFormat="1" applyFont="1" applyFill="1" applyAlignment="1">
      <alignment horizontal="right"/>
    </xf>
    <xf numFmtId="168" fontId="23" fillId="2" borderId="19" xfId="1" applyNumberFormat="1" applyFont="1" applyFill="1" applyBorder="1"/>
    <xf numFmtId="168" fontId="22" fillId="2" borderId="0" xfId="0" applyNumberFormat="1" applyFont="1" applyFill="1"/>
    <xf numFmtId="168" fontId="23" fillId="2" borderId="19" xfId="0" applyNumberFormat="1" applyFont="1" applyFill="1" applyBorder="1"/>
    <xf numFmtId="0" fontId="23" fillId="2" borderId="0" xfId="0" applyFont="1" applyFill="1" applyAlignment="1">
      <alignment horizontal="left" indent="1"/>
    </xf>
    <xf numFmtId="0" fontId="23" fillId="2" borderId="0" xfId="0" applyFont="1" applyFill="1" applyAlignment="1">
      <alignment horizontal="left" indent="5"/>
    </xf>
    <xf numFmtId="0" fontId="22" fillId="2" borderId="0" xfId="0" applyFont="1" applyFill="1" applyAlignment="1">
      <alignment horizontal="center" wrapText="1"/>
    </xf>
    <xf numFmtId="0" fontId="23" fillId="2" borderId="0" xfId="0" applyFont="1" applyFill="1" applyAlignment="1">
      <alignment horizontal="center"/>
    </xf>
    <xf numFmtId="0" fontId="22" fillId="2" borderId="0" xfId="0" applyFont="1" applyFill="1" applyAlignment="1">
      <alignment horizontal="left"/>
    </xf>
    <xf numFmtId="0" fontId="23" fillId="2" borderId="19" xfId="0" applyFont="1" applyFill="1" applyBorder="1" applyAlignment="1">
      <alignment horizontal="left"/>
    </xf>
    <xf numFmtId="0" fontId="27" fillId="2" borderId="19" xfId="6" applyFont="1" applyFill="1" applyBorder="1" applyAlignment="1">
      <alignment horizontal="left"/>
    </xf>
    <xf numFmtId="0" fontId="27" fillId="2" borderId="0" xfId="6" applyFont="1" applyFill="1" applyAlignment="1">
      <alignment horizontal="left"/>
    </xf>
    <xf numFmtId="0" fontId="22" fillId="2" borderId="19" xfId="0" applyFont="1" applyFill="1" applyBorder="1" applyAlignment="1">
      <alignment horizontal="left"/>
    </xf>
    <xf numFmtId="0" fontId="23" fillId="2" borderId="19" xfId="0" applyFont="1" applyFill="1" applyBorder="1" applyAlignment="1">
      <alignment horizontal="left" vertical="top" wrapText="1"/>
    </xf>
    <xf numFmtId="0" fontId="22" fillId="2" borderId="19" xfId="0" applyFont="1" applyFill="1" applyBorder="1" applyAlignment="1">
      <alignment horizontal="left" vertical="top" wrapText="1"/>
    </xf>
    <xf numFmtId="0" fontId="26" fillId="2" borderId="19" xfId="0" applyFont="1" applyFill="1" applyBorder="1" applyAlignment="1">
      <alignment horizontal="left"/>
    </xf>
    <xf numFmtId="0" fontId="28" fillId="2" borderId="19" xfId="0" applyFont="1" applyFill="1" applyBorder="1" applyAlignment="1">
      <alignment horizontal="left"/>
    </xf>
    <xf numFmtId="0" fontId="23" fillId="2" borderId="19" xfId="0" applyFont="1" applyFill="1" applyBorder="1" applyAlignment="1">
      <alignment horizontal="left" vertical="center" wrapText="1"/>
    </xf>
    <xf numFmtId="0" fontId="29" fillId="2" borderId="19" xfId="0" applyFont="1" applyFill="1" applyBorder="1" applyAlignment="1">
      <alignment horizontal="left"/>
    </xf>
    <xf numFmtId="0" fontId="29" fillId="2" borderId="0" xfId="0" applyFont="1" applyFill="1" applyAlignment="1">
      <alignment horizontal="left"/>
    </xf>
    <xf numFmtId="0" fontId="28" fillId="2" borderId="0" xfId="0" applyFont="1" applyFill="1" applyAlignment="1">
      <alignment horizontal="left"/>
    </xf>
    <xf numFmtId="0" fontId="0" fillId="2" borderId="0" xfId="0" applyFill="1" applyAlignment="1">
      <alignment horizontal="left"/>
    </xf>
    <xf numFmtId="4" fontId="30" fillId="2" borderId="0" xfId="0" applyNumberFormat="1" applyFont="1" applyFill="1"/>
    <xf numFmtId="0" fontId="22" fillId="2" borderId="8" xfId="0" applyFont="1" applyFill="1" applyBorder="1" applyAlignment="1">
      <alignment horizontal="left" wrapText="1"/>
    </xf>
    <xf numFmtId="4" fontId="27" fillId="2" borderId="19" xfId="8" applyNumberFormat="1" applyFont="1" applyFill="1" applyBorder="1"/>
    <xf numFmtId="3" fontId="27" fillId="2" borderId="19" xfId="8" applyNumberFormat="1" applyFont="1" applyFill="1" applyBorder="1"/>
    <xf numFmtId="0" fontId="22" fillId="2" borderId="26" xfId="0" applyFont="1" applyFill="1" applyBorder="1" applyAlignment="1">
      <alignment horizontal="left" wrapText="1"/>
    </xf>
    <xf numFmtId="4" fontId="27" fillId="2" borderId="25" xfId="8" applyNumberFormat="1" applyFont="1" applyFill="1" applyBorder="1"/>
    <xf numFmtId="4" fontId="22" fillId="2" borderId="25" xfId="0" applyNumberFormat="1" applyFont="1" applyFill="1" applyBorder="1"/>
    <xf numFmtId="0" fontId="27" fillId="2" borderId="8" xfId="4" applyFont="1" applyFill="1" applyBorder="1" applyAlignment="1">
      <alignment horizontal="left"/>
    </xf>
    <xf numFmtId="0" fontId="27" fillId="2" borderId="11" xfId="4" applyFont="1" applyFill="1" applyBorder="1" applyAlignment="1">
      <alignment horizontal="left"/>
    </xf>
    <xf numFmtId="0" fontId="27" fillId="2" borderId="19" xfId="4" applyFont="1" applyFill="1" applyBorder="1" applyAlignment="1">
      <alignment horizontal="left"/>
    </xf>
    <xf numFmtId="0" fontId="29" fillId="2" borderId="0" xfId="0" applyFont="1" applyFill="1" applyAlignment="1">
      <alignment horizontal="center"/>
    </xf>
    <xf numFmtId="41" fontId="28" fillId="2" borderId="19" xfId="2" applyFont="1" applyFill="1" applyBorder="1" applyAlignment="1">
      <alignment horizontal="right"/>
    </xf>
    <xf numFmtId="0" fontId="0" fillId="2" borderId="0" xfId="0" applyFill="1" applyAlignment="1">
      <alignment wrapText="1"/>
    </xf>
    <xf numFmtId="0" fontId="23" fillId="2" borderId="19" xfId="0" applyFont="1" applyFill="1" applyBorder="1" applyAlignment="1">
      <alignment horizontal="center"/>
    </xf>
    <xf numFmtId="0" fontId="12" fillId="2" borderId="31" xfId="0" applyFont="1" applyFill="1" applyBorder="1" applyAlignment="1">
      <alignment horizontal="center"/>
    </xf>
    <xf numFmtId="0" fontId="12" fillId="2" borderId="32" xfId="0" applyFont="1" applyFill="1" applyBorder="1" applyAlignment="1">
      <alignment horizontal="center"/>
    </xf>
    <xf numFmtId="0" fontId="12" fillId="2" borderId="10" xfId="0" applyFont="1" applyFill="1" applyBorder="1" applyAlignment="1">
      <alignment horizontal="center"/>
    </xf>
    <xf numFmtId="0" fontId="12" fillId="2" borderId="33" xfId="0" applyFont="1" applyFill="1" applyBorder="1" applyAlignment="1">
      <alignment horizontal="center"/>
    </xf>
    <xf numFmtId="0" fontId="12" fillId="2" borderId="34" xfId="0" applyFont="1" applyFill="1" applyBorder="1" applyAlignment="1">
      <alignment horizontal="center"/>
    </xf>
    <xf numFmtId="0" fontId="12" fillId="2" borderId="33" xfId="0" applyFont="1" applyFill="1" applyBorder="1"/>
    <xf numFmtId="0" fontId="14" fillId="2" borderId="0" xfId="0" applyFont="1" applyFill="1" applyAlignment="1">
      <alignment horizontal="center" vertical="center"/>
    </xf>
    <xf numFmtId="0" fontId="16" fillId="2" borderId="31" xfId="0" applyFont="1" applyFill="1" applyBorder="1" applyAlignment="1">
      <alignment horizontal="left" vertical="center"/>
    </xf>
    <xf numFmtId="0" fontId="16" fillId="2" borderId="35" xfId="0" applyFont="1" applyFill="1" applyBorder="1" applyAlignment="1">
      <alignment horizontal="left" vertical="center"/>
    </xf>
    <xf numFmtId="0" fontId="12" fillId="2" borderId="31" xfId="0" applyFont="1" applyFill="1" applyBorder="1"/>
    <xf numFmtId="0" fontId="0" fillId="2" borderId="32" xfId="0" applyFill="1" applyBorder="1"/>
    <xf numFmtId="0" fontId="16" fillId="2" borderId="36" xfId="0" applyFont="1" applyFill="1" applyBorder="1" applyAlignment="1">
      <alignment horizontal="left" vertical="center"/>
    </xf>
    <xf numFmtId="0" fontId="16" fillId="2" borderId="0" xfId="0" applyFont="1" applyFill="1" applyAlignment="1">
      <alignment horizontal="left" vertical="center"/>
    </xf>
    <xf numFmtId="0" fontId="0" fillId="2" borderId="10" xfId="0" applyFill="1" applyBorder="1"/>
    <xf numFmtId="0" fontId="12" fillId="2" borderId="0" xfId="0" applyFont="1" applyFill="1" applyAlignment="1">
      <alignment horizontal="left" vertical="top" wrapText="1"/>
    </xf>
    <xf numFmtId="0" fontId="16" fillId="2" borderId="35" xfId="0" applyFont="1" applyFill="1" applyBorder="1" applyAlignment="1">
      <alignment horizontal="left" vertical="top" wrapText="1"/>
    </xf>
    <xf numFmtId="0" fontId="16" fillId="2" borderId="36" xfId="0" applyFont="1" applyFill="1" applyBorder="1" applyAlignment="1">
      <alignment horizontal="left" vertical="top" wrapText="1"/>
    </xf>
    <xf numFmtId="0" fontId="14" fillId="2" borderId="25" xfId="0" applyFont="1" applyFill="1" applyBorder="1" applyAlignment="1">
      <alignment horizontal="center" vertical="center"/>
    </xf>
    <xf numFmtId="0" fontId="14" fillId="2" borderId="2" xfId="0" applyFont="1" applyFill="1" applyBorder="1" applyAlignment="1">
      <alignment horizontal="center" vertical="center"/>
    </xf>
    <xf numFmtId="0" fontId="16" fillId="2" borderId="0" xfId="0" applyFont="1" applyFill="1" applyAlignment="1">
      <alignment horizontal="left" vertical="top" wrapText="1"/>
    </xf>
    <xf numFmtId="0" fontId="12" fillId="2" borderId="31" xfId="0" applyFont="1" applyFill="1" applyBorder="1" applyAlignment="1">
      <alignment horizontal="left" vertical="top" wrapText="1"/>
    </xf>
    <xf numFmtId="0" fontId="12" fillId="2" borderId="32" xfId="0" applyFont="1" applyFill="1" applyBorder="1" applyAlignment="1">
      <alignment horizontal="left" vertical="top" wrapText="1"/>
    </xf>
    <xf numFmtId="0" fontId="18" fillId="2" borderId="0" xfId="0" applyFont="1" applyFill="1" applyAlignment="1">
      <alignment horizontal="left"/>
    </xf>
    <xf numFmtId="0" fontId="31" fillId="2" borderId="32" xfId="0" applyFont="1" applyFill="1" applyBorder="1" applyAlignment="1">
      <alignment horizontal="center" vertical="center"/>
    </xf>
    <xf numFmtId="0" fontId="12" fillId="2" borderId="11" xfId="0" applyFont="1" applyFill="1" applyBorder="1" applyAlignment="1">
      <alignment horizontal="left" vertical="top" wrapText="1"/>
    </xf>
    <xf numFmtId="0" fontId="16" fillId="2" borderId="38" xfId="0" applyFont="1" applyFill="1" applyBorder="1" applyAlignment="1">
      <alignment horizontal="left" vertical="top" wrapText="1"/>
    </xf>
    <xf numFmtId="0" fontId="16" fillId="2" borderId="31" xfId="0" applyFont="1" applyFill="1" applyBorder="1"/>
    <xf numFmtId="41" fontId="28" fillId="2" borderId="19" xfId="2" applyFont="1" applyFill="1" applyBorder="1" applyAlignment="1">
      <alignment horizontal="center"/>
    </xf>
    <xf numFmtId="41" fontId="29" fillId="2" borderId="19" xfId="2" applyFont="1" applyFill="1" applyBorder="1" applyAlignment="1">
      <alignment horizontal="right"/>
    </xf>
    <xf numFmtId="41" fontId="23" fillId="2" borderId="19" xfId="2" applyFont="1" applyFill="1" applyBorder="1"/>
    <xf numFmtId="0" fontId="23" fillId="2" borderId="38" xfId="0" applyFont="1" applyFill="1" applyBorder="1" applyAlignment="1">
      <alignment horizontal="center" vertical="center" wrapText="1"/>
    </xf>
    <xf numFmtId="4" fontId="22" fillId="2" borderId="19" xfId="0" applyNumberFormat="1" applyFont="1" applyFill="1" applyBorder="1" applyAlignment="1">
      <alignment horizontal="right" vertical="top" wrapText="1"/>
    </xf>
    <xf numFmtId="168" fontId="27" fillId="2" borderId="19" xfId="1" applyNumberFormat="1" applyFont="1" applyFill="1" applyBorder="1" applyAlignment="1">
      <alignment horizontal="right" vertical="top" wrapText="1"/>
    </xf>
    <xf numFmtId="168" fontId="0" fillId="2" borderId="0" xfId="0" applyNumberFormat="1" applyFill="1"/>
    <xf numFmtId="41" fontId="22" fillId="2" borderId="0" xfId="2" applyFont="1" applyFill="1" applyBorder="1"/>
    <xf numFmtId="3" fontId="32" fillId="2" borderId="0" xfId="0" applyNumberFormat="1" applyFont="1" applyFill="1" applyAlignment="1">
      <alignment horizontal="right" vertical="top" wrapText="1"/>
    </xf>
    <xf numFmtId="3" fontId="30" fillId="2" borderId="0" xfId="0" applyNumberFormat="1" applyFont="1" applyFill="1" applyAlignment="1">
      <alignment horizontal="right" vertical="top" wrapText="1"/>
    </xf>
    <xf numFmtId="0" fontId="30" fillId="2" borderId="0" xfId="0" applyFont="1" applyFill="1"/>
    <xf numFmtId="3" fontId="30" fillId="2" borderId="0" xfId="0" applyNumberFormat="1" applyFont="1" applyFill="1" applyAlignment="1">
      <alignment wrapText="1"/>
    </xf>
    <xf numFmtId="0" fontId="22" fillId="0" borderId="19" xfId="0" applyFont="1" applyBorder="1" applyAlignment="1">
      <alignment horizontal="left"/>
    </xf>
    <xf numFmtId="0" fontId="22" fillId="0" borderId="19" xfId="0" applyFont="1" applyBorder="1"/>
    <xf numFmtId="3" fontId="22" fillId="0" borderId="19" xfId="0" applyNumberFormat="1" applyFont="1" applyBorder="1"/>
    <xf numFmtId="0" fontId="22" fillId="0" borderId="19" xfId="0" applyFont="1" applyBorder="1" applyAlignment="1">
      <alignment wrapText="1"/>
    </xf>
    <xf numFmtId="168" fontId="22" fillId="0" borderId="0" xfId="1" applyNumberFormat="1" applyFont="1" applyFill="1" applyAlignment="1">
      <alignment horizontal="center"/>
    </xf>
    <xf numFmtId="0" fontId="22" fillId="0" borderId="0" xfId="0" applyFont="1"/>
    <xf numFmtId="0" fontId="12" fillId="0" borderId="0" xfId="0" applyFont="1"/>
    <xf numFmtId="0" fontId="37" fillId="2" borderId="0" xfId="0" applyFont="1" applyFill="1" applyAlignment="1">
      <alignment horizontal="center"/>
    </xf>
    <xf numFmtId="0" fontId="38" fillId="2" borderId="0" xfId="0" applyFont="1" applyFill="1" applyAlignment="1">
      <alignment horizontal="center"/>
    </xf>
    <xf numFmtId="0" fontId="38" fillId="2" borderId="0" xfId="0" applyFont="1" applyFill="1"/>
    <xf numFmtId="0" fontId="39" fillId="2" borderId="0" xfId="0" applyFont="1" applyFill="1"/>
    <xf numFmtId="41" fontId="37" fillId="2" borderId="0" xfId="2" applyFont="1" applyFill="1" applyAlignment="1">
      <alignment horizontal="left" vertical="center"/>
    </xf>
    <xf numFmtId="3" fontId="37" fillId="2" borderId="0" xfId="0" applyNumberFormat="1" applyFont="1" applyFill="1" applyAlignment="1">
      <alignment horizontal="center" vertical="center"/>
    </xf>
    <xf numFmtId="0" fontId="37" fillId="2" borderId="0" xfId="0" applyFont="1" applyFill="1" applyAlignment="1">
      <alignment horizontal="center" vertical="center"/>
    </xf>
    <xf numFmtId="41" fontId="41" fillId="2" borderId="12" xfId="2" applyFont="1" applyFill="1" applyBorder="1" applyAlignment="1">
      <alignment vertical="center" wrapText="1"/>
    </xf>
    <xf numFmtId="3" fontId="39" fillId="2" borderId="2" xfId="0" applyNumberFormat="1" applyFont="1" applyFill="1" applyBorder="1" applyAlignment="1">
      <alignment horizontal="right" vertical="center" wrapText="1"/>
    </xf>
    <xf numFmtId="41" fontId="39" fillId="2" borderId="12" xfId="2" applyFont="1" applyFill="1" applyBorder="1" applyAlignment="1">
      <alignment vertical="center" wrapText="1"/>
    </xf>
    <xf numFmtId="0" fontId="39" fillId="2" borderId="2" xfId="0" applyFont="1" applyFill="1" applyBorder="1" applyAlignment="1">
      <alignment vertical="center" wrapText="1"/>
    </xf>
    <xf numFmtId="3" fontId="37" fillId="2" borderId="2" xfId="0" applyNumberFormat="1" applyFont="1" applyFill="1" applyBorder="1" applyAlignment="1">
      <alignment horizontal="right" vertical="center" wrapText="1"/>
    </xf>
    <xf numFmtId="3" fontId="37" fillId="2" borderId="0" xfId="0" applyNumberFormat="1" applyFont="1" applyFill="1" applyAlignment="1">
      <alignment horizontal="center"/>
    </xf>
    <xf numFmtId="41" fontId="37" fillId="2" borderId="12" xfId="2" applyFont="1" applyFill="1" applyBorder="1" applyAlignment="1">
      <alignment horizontal="left" vertical="center" wrapText="1"/>
    </xf>
    <xf numFmtId="41" fontId="37" fillId="2" borderId="0" xfId="2" applyFont="1" applyFill="1" applyBorder="1" applyAlignment="1">
      <alignment horizontal="left" vertical="center" wrapText="1"/>
    </xf>
    <xf numFmtId="41" fontId="41" fillId="2" borderId="2" xfId="2" applyFont="1" applyFill="1" applyBorder="1" applyAlignment="1">
      <alignment vertical="center" wrapText="1"/>
    </xf>
    <xf numFmtId="0" fontId="38" fillId="0" borderId="0" xfId="0" applyFont="1"/>
    <xf numFmtId="41" fontId="37" fillId="0" borderId="12" xfId="2" applyFont="1" applyFill="1" applyBorder="1" applyAlignment="1">
      <alignment vertical="center" wrapText="1"/>
    </xf>
    <xf numFmtId="0" fontId="37" fillId="0" borderId="0" xfId="0" applyFont="1" applyAlignment="1">
      <alignment horizontal="center"/>
    </xf>
    <xf numFmtId="0" fontId="38" fillId="0" borderId="0" xfId="0" applyFont="1" applyAlignment="1">
      <alignment horizontal="center"/>
    </xf>
    <xf numFmtId="41" fontId="39" fillId="2" borderId="0" xfId="2" applyFont="1" applyFill="1" applyAlignment="1">
      <alignment horizontal="center" vertical="center"/>
    </xf>
    <xf numFmtId="3" fontId="37" fillId="2" borderId="0" xfId="0" applyNumberFormat="1" applyFont="1" applyFill="1" applyAlignment="1">
      <alignment vertical="center"/>
    </xf>
    <xf numFmtId="0" fontId="37" fillId="2" borderId="0" xfId="0" applyFont="1" applyFill="1" applyAlignment="1">
      <alignment vertical="center"/>
    </xf>
    <xf numFmtId="0" fontId="37" fillId="2" borderId="0" xfId="0" applyFont="1" applyFill="1"/>
    <xf numFmtId="41" fontId="37" fillId="2" borderId="0" xfId="2" applyFont="1" applyFill="1" applyAlignment="1">
      <alignment vertical="center"/>
    </xf>
    <xf numFmtId="41" fontId="37" fillId="2" borderId="0" xfId="2" applyFont="1" applyFill="1" applyAlignment="1">
      <alignment horizontal="justify" vertical="center"/>
    </xf>
    <xf numFmtId="41" fontId="39" fillId="2" borderId="0" xfId="2" applyFont="1" applyFill="1" applyAlignment="1">
      <alignment horizontal="left" vertical="center"/>
    </xf>
    <xf numFmtId="3" fontId="37" fillId="2" borderId="0" xfId="0" applyNumberFormat="1" applyFont="1" applyFill="1"/>
    <xf numFmtId="49" fontId="17" fillId="3" borderId="19" xfId="0" applyNumberFormat="1" applyFont="1" applyFill="1" applyBorder="1" applyAlignment="1">
      <alignment horizontal="center" vertical="center" wrapText="1"/>
    </xf>
    <xf numFmtId="0" fontId="21" fillId="0" borderId="19" xfId="0" applyFont="1" applyBorder="1" applyAlignment="1">
      <alignment horizontal="center" vertical="center"/>
    </xf>
    <xf numFmtId="3" fontId="21" fillId="0" borderId="19" xfId="0" applyNumberFormat="1" applyFont="1" applyBorder="1" applyAlignment="1">
      <alignment horizontal="center" vertical="center"/>
    </xf>
    <xf numFmtId="10" fontId="21" fillId="0" borderId="19" xfId="0" applyNumberFormat="1" applyFont="1" applyBorder="1" applyAlignment="1">
      <alignment horizontal="center" vertical="center"/>
    </xf>
    <xf numFmtId="0" fontId="21" fillId="5" borderId="19" xfId="0" applyFont="1" applyFill="1" applyBorder="1" applyAlignment="1">
      <alignment horizontal="center" vertical="center"/>
    </xf>
    <xf numFmtId="3" fontId="21" fillId="5" borderId="19" xfId="0" applyNumberFormat="1" applyFont="1" applyFill="1" applyBorder="1" applyAlignment="1">
      <alignment horizontal="center" vertical="center"/>
    </xf>
    <xf numFmtId="0" fontId="21" fillId="0" borderId="19" xfId="0" applyFont="1" applyBorder="1" applyAlignment="1">
      <alignment horizontal="center" vertical="center" wrapText="1"/>
    </xf>
    <xf numFmtId="41" fontId="22" fillId="2" borderId="0" xfId="2" applyFont="1" applyFill="1"/>
    <xf numFmtId="4" fontId="22" fillId="0" borderId="19" xfId="0" applyNumberFormat="1" applyFont="1" applyBorder="1" applyAlignment="1">
      <alignment horizontal="right"/>
    </xf>
    <xf numFmtId="0" fontId="22" fillId="0" borderId="19" xfId="0" applyFont="1" applyBorder="1" applyAlignment="1">
      <alignment horizontal="center"/>
    </xf>
    <xf numFmtId="41" fontId="0" fillId="2" borderId="0" xfId="2" applyFont="1" applyFill="1"/>
    <xf numFmtId="0" fontId="28" fillId="0" borderId="19" xfId="0" applyFont="1" applyBorder="1" applyAlignment="1">
      <alignment horizontal="left"/>
    </xf>
    <xf numFmtId="41" fontId="22" fillId="0" borderId="19" xfId="2" applyFont="1" applyFill="1" applyBorder="1"/>
    <xf numFmtId="41" fontId="22" fillId="2" borderId="19" xfId="2" applyFont="1" applyFill="1" applyBorder="1"/>
    <xf numFmtId="0" fontId="12" fillId="0" borderId="31" xfId="0" applyFont="1" applyBorder="1" applyAlignment="1">
      <alignment horizontal="center"/>
    </xf>
    <xf numFmtId="0" fontId="12" fillId="0" borderId="32" xfId="0" applyFont="1" applyBorder="1" applyAlignment="1">
      <alignment horizontal="center"/>
    </xf>
    <xf numFmtId="0" fontId="19" fillId="0" borderId="36" xfId="0" applyFont="1" applyBorder="1" applyAlignment="1">
      <alignment horizontal="left"/>
    </xf>
    <xf numFmtId="0" fontId="12" fillId="0" borderId="0" xfId="0" applyFont="1" applyAlignment="1">
      <alignment horizontal="left"/>
    </xf>
    <xf numFmtId="0" fontId="12" fillId="0" borderId="0" xfId="0" applyFont="1" applyAlignment="1">
      <alignment horizontal="center"/>
    </xf>
    <xf numFmtId="0" fontId="12" fillId="0" borderId="10" xfId="0" applyFont="1" applyBorder="1" applyAlignment="1">
      <alignment horizontal="center"/>
    </xf>
    <xf numFmtId="0" fontId="12" fillId="0" borderId="36" xfId="0" applyFont="1" applyBorder="1" applyAlignment="1">
      <alignment horizontal="left"/>
    </xf>
    <xf numFmtId="0" fontId="12" fillId="0" borderId="37" xfId="0" applyFont="1" applyBorder="1" applyAlignment="1">
      <alignment horizontal="left"/>
    </xf>
    <xf numFmtId="0" fontId="12" fillId="0" borderId="33" xfId="0" applyFont="1" applyBorder="1" applyAlignment="1">
      <alignment horizontal="left"/>
    </xf>
    <xf numFmtId="0" fontId="12" fillId="0" borderId="33" xfId="0" applyFont="1" applyBorder="1" applyAlignment="1">
      <alignment horizontal="center"/>
    </xf>
    <xf numFmtId="0" fontId="12" fillId="0" borderId="34" xfId="0" applyFont="1" applyBorder="1" applyAlignment="1">
      <alignment horizontal="center"/>
    </xf>
    <xf numFmtId="4" fontId="22" fillId="2" borderId="19" xfId="0" applyNumberFormat="1" applyFont="1" applyFill="1" applyBorder="1" applyAlignment="1">
      <alignment horizontal="center"/>
    </xf>
    <xf numFmtId="0" fontId="14" fillId="2" borderId="0" xfId="0" applyFont="1" applyFill="1" applyAlignment="1">
      <alignment vertical="center"/>
    </xf>
    <xf numFmtId="3" fontId="14" fillId="2" borderId="0" xfId="0" applyNumberFormat="1" applyFont="1" applyFill="1" applyAlignment="1">
      <alignment vertical="center"/>
    </xf>
    <xf numFmtId="41" fontId="12" fillId="2" borderId="0" xfId="2" applyFont="1" applyFill="1" applyAlignment="1">
      <alignment horizontal="left" vertical="center"/>
    </xf>
    <xf numFmtId="0" fontId="14" fillId="2" borderId="0" xfId="0" applyFont="1" applyFill="1"/>
    <xf numFmtId="0" fontId="45" fillId="2" borderId="3" xfId="0" applyFont="1" applyFill="1" applyBorder="1" applyAlignment="1">
      <alignment horizontal="left" vertical="top" wrapText="1"/>
    </xf>
    <xf numFmtId="41" fontId="21" fillId="2" borderId="10" xfId="2" applyFont="1" applyFill="1" applyBorder="1" applyAlignment="1">
      <alignment vertical="center" wrapText="1"/>
    </xf>
    <xf numFmtId="0" fontId="19" fillId="2" borderId="2" xfId="0" applyFont="1" applyFill="1" applyBorder="1" applyAlignment="1">
      <alignment vertical="center" wrapText="1"/>
    </xf>
    <xf numFmtId="0" fontId="19" fillId="2" borderId="0" xfId="0" applyFont="1" applyFill="1" applyAlignment="1">
      <alignment vertical="center" wrapText="1"/>
    </xf>
    <xf numFmtId="3" fontId="21" fillId="2" borderId="2" xfId="0" applyNumberFormat="1" applyFont="1" applyFill="1" applyBorder="1" applyAlignment="1">
      <alignment vertical="center" wrapText="1"/>
    </xf>
    <xf numFmtId="3" fontId="18" fillId="2" borderId="2" xfId="0" applyNumberFormat="1" applyFont="1" applyFill="1" applyBorder="1" applyAlignment="1">
      <alignment vertical="center" wrapText="1"/>
    </xf>
    <xf numFmtId="168" fontId="19" fillId="2" borderId="2" xfId="1" applyNumberFormat="1" applyFont="1" applyFill="1" applyBorder="1" applyAlignment="1">
      <alignment vertical="center" wrapText="1"/>
    </xf>
    <xf numFmtId="41" fontId="19" fillId="2" borderId="10" xfId="2" applyFont="1" applyFill="1" applyBorder="1" applyAlignment="1">
      <alignment vertical="center" wrapText="1"/>
    </xf>
    <xf numFmtId="41" fontId="19" fillId="2" borderId="2" xfId="2" applyFont="1" applyFill="1" applyBorder="1" applyAlignment="1">
      <alignment vertical="center" wrapText="1"/>
    </xf>
    <xf numFmtId="0" fontId="45" fillId="2" borderId="7" xfId="0" applyFont="1" applyFill="1" applyBorder="1" applyAlignment="1">
      <alignment horizontal="left" vertical="top" wrapText="1"/>
    </xf>
    <xf numFmtId="3" fontId="19" fillId="2" borderId="2" xfId="0" applyNumberFormat="1" applyFont="1" applyFill="1" applyBorder="1" applyAlignment="1">
      <alignment vertical="center" wrapText="1"/>
    </xf>
    <xf numFmtId="3" fontId="0" fillId="2" borderId="0" xfId="0" applyNumberFormat="1" applyFill="1"/>
    <xf numFmtId="41" fontId="0" fillId="2" borderId="0" xfId="0" applyNumberFormat="1" applyFill="1"/>
    <xf numFmtId="0" fontId="23" fillId="0" borderId="0" xfId="0" applyFont="1" applyAlignment="1">
      <alignment horizontal="left"/>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22" fillId="2" borderId="11" xfId="0" applyFont="1" applyFill="1" applyBorder="1" applyAlignment="1">
      <alignment horizontal="left"/>
    </xf>
    <xf numFmtId="168" fontId="0" fillId="2" borderId="0" xfId="1" applyNumberFormat="1" applyFont="1" applyFill="1"/>
    <xf numFmtId="0" fontId="55" fillId="2" borderId="19" xfId="6" applyFont="1" applyFill="1" applyBorder="1" applyAlignment="1">
      <alignment horizontal="left"/>
    </xf>
    <xf numFmtId="0" fontId="57" fillId="2" borderId="7" xfId="0" applyFont="1" applyFill="1" applyBorder="1" applyAlignment="1">
      <alignment horizontal="left" vertical="top" wrapText="1"/>
    </xf>
    <xf numFmtId="41" fontId="58" fillId="2" borderId="11" xfId="2" applyFont="1" applyFill="1" applyBorder="1" applyAlignment="1">
      <alignment vertical="center" wrapText="1"/>
    </xf>
    <xf numFmtId="3" fontId="58" fillId="2" borderId="19" xfId="0" applyNumberFormat="1" applyFont="1" applyFill="1" applyBorder="1" applyAlignment="1">
      <alignment vertical="center" wrapText="1"/>
    </xf>
    <xf numFmtId="41" fontId="20" fillId="2" borderId="21" xfId="2" applyFont="1" applyFill="1" applyBorder="1" applyAlignment="1">
      <alignment vertical="top" wrapText="1"/>
    </xf>
    <xf numFmtId="0" fontId="59" fillId="0" borderId="0" xfId="0" applyFont="1"/>
    <xf numFmtId="0" fontId="66" fillId="0" borderId="0" xfId="0" applyFont="1"/>
    <xf numFmtId="0" fontId="64" fillId="0" borderId="0" xfId="0" applyFont="1" applyAlignment="1">
      <alignment horizontal="center" vertical="top" wrapText="1"/>
    </xf>
    <xf numFmtId="0" fontId="65" fillId="0" borderId="0" xfId="0" applyFont="1" applyAlignment="1">
      <alignment horizontal="left" vertical="top" wrapText="1"/>
    </xf>
    <xf numFmtId="0" fontId="63" fillId="0" borderId="25" xfId="0" applyFont="1" applyBorder="1" applyAlignment="1">
      <alignment horizontal="left" vertical="top" wrapText="1"/>
    </xf>
    <xf numFmtId="0" fontId="63" fillId="0" borderId="25" xfId="0" applyFont="1" applyBorder="1" applyAlignment="1">
      <alignment horizontal="right" vertical="top" wrapText="1"/>
    </xf>
    <xf numFmtId="0" fontId="56" fillId="0" borderId="2" xfId="0" applyFont="1" applyBorder="1" applyAlignment="1">
      <alignment horizontal="left" vertical="top" wrapText="1"/>
    </xf>
    <xf numFmtId="3" fontId="56" fillId="0" borderId="2" xfId="0" applyNumberFormat="1" applyFont="1" applyBorder="1" applyAlignment="1">
      <alignment horizontal="right" vertical="top"/>
    </xf>
    <xf numFmtId="0" fontId="59" fillId="0" borderId="2" xfId="0" applyFont="1" applyBorder="1"/>
    <xf numFmtId="0" fontId="56" fillId="0" borderId="13" xfId="0" applyFont="1" applyBorder="1" applyAlignment="1">
      <alignment horizontal="left" vertical="top" wrapText="1"/>
    </xf>
    <xf numFmtId="3" fontId="56" fillId="0" borderId="13" xfId="0" applyNumberFormat="1" applyFont="1" applyBorder="1" applyAlignment="1">
      <alignment horizontal="right" vertical="top"/>
    </xf>
    <xf numFmtId="0" fontId="63" fillId="6" borderId="19" xfId="0" applyFont="1" applyFill="1" applyBorder="1" applyAlignment="1">
      <alignment horizontal="left" vertical="top" wrapText="1"/>
    </xf>
    <xf numFmtId="3" fontId="63" fillId="6" borderId="19" xfId="0" applyNumberFormat="1" applyFont="1" applyFill="1" applyBorder="1" applyAlignment="1">
      <alignment horizontal="right" vertical="top"/>
    </xf>
    <xf numFmtId="168" fontId="59" fillId="0" borderId="0" xfId="1" applyNumberFormat="1" applyFont="1"/>
    <xf numFmtId="168" fontId="59" fillId="0" borderId="0" xfId="0" applyNumberFormat="1" applyFont="1"/>
    <xf numFmtId="0" fontId="60" fillId="0" borderId="0" xfId="0" applyFont="1" applyAlignment="1">
      <alignment vertical="top" wrapText="1"/>
    </xf>
    <xf numFmtId="0" fontId="61" fillId="0" borderId="0" xfId="0" applyFont="1" applyAlignment="1">
      <alignment vertical="top" wrapText="1"/>
    </xf>
    <xf numFmtId="0" fontId="62" fillId="0" borderId="33" xfId="0" applyFont="1" applyBorder="1" applyAlignment="1">
      <alignment vertical="top" wrapText="1"/>
    </xf>
    <xf numFmtId="49" fontId="63" fillId="0" borderId="25" xfId="0" applyNumberFormat="1" applyFont="1" applyBorder="1" applyAlignment="1">
      <alignment horizontal="left" vertical="top" wrapText="1"/>
    </xf>
    <xf numFmtId="49" fontId="56" fillId="0" borderId="2" xfId="0" applyNumberFormat="1" applyFont="1" applyBorder="1" applyAlignment="1">
      <alignment horizontal="left" vertical="top" wrapText="1"/>
    </xf>
    <xf numFmtId="3" fontId="39" fillId="0" borderId="2" xfId="0" applyNumberFormat="1" applyFont="1" applyBorder="1" applyAlignment="1">
      <alignment horizontal="right" vertical="center" wrapText="1"/>
    </xf>
    <xf numFmtId="3" fontId="22" fillId="2" borderId="11" xfId="0" applyNumberFormat="1" applyFont="1" applyFill="1" applyBorder="1"/>
    <xf numFmtId="168" fontId="30" fillId="2" borderId="0" xfId="1" applyNumberFormat="1" applyFont="1" applyFill="1" applyAlignment="1">
      <alignment horizontal="left"/>
    </xf>
    <xf numFmtId="41" fontId="10" fillId="2" borderId="0" xfId="675" applyFont="1" applyFill="1"/>
    <xf numFmtId="168" fontId="19" fillId="2" borderId="1" xfId="1" applyNumberFormat="1" applyFont="1" applyFill="1" applyBorder="1" applyAlignment="1">
      <alignment vertical="top" wrapText="1"/>
    </xf>
    <xf numFmtId="3" fontId="11" fillId="2" borderId="0" xfId="0" applyNumberFormat="1" applyFont="1" applyFill="1"/>
    <xf numFmtId="41" fontId="37" fillId="0" borderId="12" xfId="2" applyFont="1" applyFill="1" applyBorder="1" applyAlignment="1">
      <alignment horizontal="left" vertical="center" wrapText="1"/>
    </xf>
    <xf numFmtId="0" fontId="22" fillId="2" borderId="0" xfId="0" applyFont="1" applyFill="1" applyAlignment="1">
      <alignment horizontal="left" vertical="top" wrapText="1"/>
    </xf>
    <xf numFmtId="168" fontId="27" fillId="2" borderId="0" xfId="1" applyNumberFormat="1" applyFont="1" applyFill="1" applyBorder="1" applyAlignment="1">
      <alignment horizontal="right" vertical="top" wrapText="1"/>
    </xf>
    <xf numFmtId="168" fontId="22" fillId="2" borderId="0" xfId="1" applyNumberFormat="1" applyFont="1" applyFill="1" applyBorder="1" applyAlignment="1">
      <alignment horizontal="left" vertical="top" wrapText="1"/>
    </xf>
    <xf numFmtId="14" fontId="29" fillId="0" borderId="19" xfId="0" applyNumberFormat="1" applyFont="1" applyBorder="1" applyAlignment="1">
      <alignment horizontal="center"/>
    </xf>
    <xf numFmtId="0" fontId="29" fillId="0" borderId="19" xfId="0" applyFont="1" applyBorder="1" applyAlignment="1">
      <alignment horizontal="center"/>
    </xf>
    <xf numFmtId="0" fontId="30" fillId="0" borderId="0" xfId="0" applyFont="1"/>
    <xf numFmtId="0" fontId="22" fillId="0" borderId="19" xfId="0" applyFont="1" applyBorder="1" applyAlignment="1">
      <alignment horizontal="left" vertical="top" wrapText="1"/>
    </xf>
    <xf numFmtId="3" fontId="22" fillId="0" borderId="19" xfId="0" applyNumberFormat="1" applyFont="1" applyBorder="1" applyAlignment="1">
      <alignment horizontal="right" vertical="top" wrapText="1"/>
    </xf>
    <xf numFmtId="3" fontId="23" fillId="0" borderId="19" xfId="0" applyNumberFormat="1" applyFont="1" applyBorder="1" applyAlignment="1">
      <alignment horizontal="right" vertical="top" wrapText="1"/>
    </xf>
    <xf numFmtId="0" fontId="23" fillId="0" borderId="19" xfId="0" applyFont="1" applyBorder="1" applyAlignment="1">
      <alignment horizontal="center"/>
    </xf>
    <xf numFmtId="14" fontId="23" fillId="0" borderId="11" xfId="0" applyNumberFormat="1" applyFont="1" applyBorder="1" applyAlignment="1">
      <alignment horizontal="center" vertical="center" wrapText="1"/>
    </xf>
    <xf numFmtId="14" fontId="23" fillId="0" borderId="19" xfId="0" applyNumberFormat="1" applyFont="1" applyBorder="1" applyAlignment="1">
      <alignment horizontal="center" vertical="center" wrapText="1"/>
    </xf>
    <xf numFmtId="3" fontId="30" fillId="0" borderId="0" xfId="0" applyNumberFormat="1" applyFont="1"/>
    <xf numFmtId="0" fontId="23" fillId="0" borderId="0" xfId="0" applyFont="1"/>
    <xf numFmtId="168" fontId="23" fillId="0" borderId="0" xfId="1" applyNumberFormat="1" applyFont="1" applyFill="1" applyAlignment="1">
      <alignment horizontal="center"/>
    </xf>
    <xf numFmtId="0" fontId="11" fillId="0" borderId="0" xfId="0" applyFont="1"/>
    <xf numFmtId="0" fontId="22" fillId="0" borderId="11" xfId="0" applyFont="1" applyBorder="1" applyAlignment="1">
      <alignment horizontal="left"/>
    </xf>
    <xf numFmtId="0" fontId="27" fillId="0" borderId="11" xfId="4" applyFont="1" applyBorder="1" applyAlignment="1">
      <alignment horizontal="left"/>
    </xf>
    <xf numFmtId="168" fontId="22" fillId="0" borderId="19" xfId="1" applyNumberFormat="1" applyFont="1" applyFill="1" applyBorder="1"/>
    <xf numFmtId="168" fontId="22" fillId="0" borderId="0" xfId="0" applyNumberFormat="1" applyFont="1"/>
    <xf numFmtId="49" fontId="67" fillId="7" borderId="19" xfId="0" applyNumberFormat="1" applyFont="1" applyFill="1" applyBorder="1" applyAlignment="1">
      <alignment horizontal="center" vertical="center" wrapText="1"/>
    </xf>
    <xf numFmtId="41" fontId="69" fillId="0" borderId="13" xfId="2" applyFont="1" applyFill="1" applyBorder="1" applyAlignment="1">
      <alignment horizontal="center"/>
    </xf>
    <xf numFmtId="10" fontId="69" fillId="0" borderId="13" xfId="9" applyNumberFormat="1" applyFont="1" applyFill="1" applyBorder="1" applyAlignment="1">
      <alignment horizontal="center"/>
    </xf>
    <xf numFmtId="0" fontId="70" fillId="4" borderId="54" xfId="0" applyFont="1" applyFill="1" applyBorder="1"/>
    <xf numFmtId="0" fontId="70" fillId="4" borderId="55" xfId="0" applyFont="1" applyFill="1" applyBorder="1"/>
    <xf numFmtId="41" fontId="70" fillId="4" borderId="55" xfId="2" applyFont="1" applyFill="1" applyBorder="1" applyAlignment="1">
      <alignment horizontal="center"/>
    </xf>
    <xf numFmtId="3" fontId="70" fillId="4" borderId="55" xfId="2" applyNumberFormat="1" applyFont="1" applyFill="1" applyBorder="1" applyAlignment="1">
      <alignment horizontal="center" vertical="center"/>
    </xf>
    <xf numFmtId="9" fontId="70" fillId="4" borderId="55" xfId="9" applyFont="1" applyFill="1" applyBorder="1" applyAlignment="1">
      <alignment horizontal="center" vertical="center"/>
    </xf>
    <xf numFmtId="0" fontId="70" fillId="0" borderId="0" xfId="0" applyFont="1"/>
    <xf numFmtId="41" fontId="70" fillId="0" borderId="0" xfId="2" applyFont="1" applyFill="1" applyBorder="1" applyAlignment="1">
      <alignment horizontal="center"/>
    </xf>
    <xf numFmtId="3" fontId="70" fillId="0" borderId="0" xfId="2" applyNumberFormat="1" applyFont="1" applyFill="1" applyBorder="1" applyAlignment="1">
      <alignment horizontal="center" vertical="center"/>
    </xf>
    <xf numFmtId="9" fontId="70" fillId="0" borderId="0" xfId="9" applyFont="1" applyFill="1" applyBorder="1" applyAlignment="1">
      <alignment horizontal="center" vertical="center"/>
    </xf>
    <xf numFmtId="0" fontId="12" fillId="2" borderId="0" xfId="0" applyFont="1" applyFill="1" applyAlignment="1">
      <alignment horizontal="center" vertical="center" wrapText="1"/>
    </xf>
    <xf numFmtId="0" fontId="21" fillId="5" borderId="0" xfId="0" applyFont="1" applyFill="1" applyAlignment="1">
      <alignment horizontal="left" vertical="center" wrapText="1"/>
    </xf>
    <xf numFmtId="0" fontId="21" fillId="5" borderId="0" xfId="0" applyFont="1" applyFill="1" applyAlignment="1">
      <alignment horizontal="center" vertical="center"/>
    </xf>
    <xf numFmtId="0" fontId="21" fillId="0" borderId="0" xfId="0" applyFont="1" applyAlignment="1">
      <alignment horizontal="center" vertical="center" wrapText="1"/>
    </xf>
    <xf numFmtId="3" fontId="21" fillId="5" borderId="0" xfId="0" applyNumberFormat="1" applyFont="1" applyFill="1" applyAlignment="1">
      <alignment horizontal="center" vertical="center"/>
    </xf>
    <xf numFmtId="10" fontId="21" fillId="0" borderId="0" xfId="0" applyNumberFormat="1" applyFont="1" applyAlignment="1">
      <alignment horizontal="center" vertical="center"/>
    </xf>
    <xf numFmtId="168" fontId="19" fillId="2" borderId="25" xfId="1" applyNumberFormat="1" applyFont="1" applyFill="1" applyBorder="1" applyAlignment="1">
      <alignment vertical="top" wrapText="1"/>
    </xf>
    <xf numFmtId="3" fontId="18" fillId="2" borderId="36" xfId="0" applyNumberFormat="1" applyFont="1" applyFill="1" applyBorder="1" applyAlignment="1">
      <alignment vertical="center" wrapText="1"/>
    </xf>
    <xf numFmtId="3" fontId="21" fillId="2" borderId="36" xfId="0" applyNumberFormat="1" applyFont="1" applyFill="1" applyBorder="1" applyAlignment="1">
      <alignment vertical="center" wrapText="1"/>
    </xf>
    <xf numFmtId="3" fontId="19" fillId="2" borderId="36" xfId="0" applyNumberFormat="1" applyFont="1" applyFill="1" applyBorder="1" applyAlignment="1">
      <alignment vertical="center" wrapText="1"/>
    </xf>
    <xf numFmtId="3" fontId="58" fillId="2" borderId="13" xfId="0" applyNumberFormat="1" applyFont="1" applyFill="1" applyBorder="1" applyAlignment="1">
      <alignment vertical="top" wrapText="1"/>
    </xf>
    <xf numFmtId="168" fontId="19" fillId="2" borderId="2" xfId="1" applyNumberFormat="1" applyFont="1" applyFill="1" applyBorder="1" applyAlignment="1">
      <alignment vertical="top" wrapText="1"/>
    </xf>
    <xf numFmtId="168" fontId="19" fillId="2" borderId="13" xfId="1" applyNumberFormat="1" applyFont="1" applyFill="1" applyBorder="1" applyAlignment="1">
      <alignment vertical="top" wrapText="1"/>
    </xf>
    <xf numFmtId="0" fontId="31" fillId="2" borderId="35" xfId="0" applyFont="1" applyFill="1" applyBorder="1" applyAlignment="1">
      <alignment horizontal="left" vertical="center"/>
    </xf>
    <xf numFmtId="0" fontId="31" fillId="2" borderId="38" xfId="0" applyFont="1" applyFill="1" applyBorder="1" applyAlignment="1">
      <alignment horizontal="left" vertical="center"/>
    </xf>
    <xf numFmtId="41" fontId="22" fillId="0" borderId="19" xfId="2" applyFont="1" applyFill="1" applyBorder="1" applyAlignment="1">
      <alignment horizontal="right"/>
    </xf>
    <xf numFmtId="41" fontId="22" fillId="0" borderId="19" xfId="2" applyFont="1" applyFill="1" applyBorder="1" applyAlignment="1">
      <alignment horizontal="center"/>
    </xf>
    <xf numFmtId="3" fontId="22" fillId="0" borderId="19" xfId="0" applyNumberFormat="1" applyFont="1" applyBorder="1" applyAlignment="1">
      <alignment horizontal="right"/>
    </xf>
    <xf numFmtId="168" fontId="30" fillId="0" borderId="0" xfId="1" applyNumberFormat="1" applyFont="1" applyFill="1" applyBorder="1"/>
    <xf numFmtId="168" fontId="26" fillId="0" borderId="0" xfId="1" applyNumberFormat="1" applyFont="1" applyFill="1" applyBorder="1" applyAlignment="1">
      <alignment horizontal="center"/>
    </xf>
    <xf numFmtId="3" fontId="22" fillId="0" borderId="19" xfId="0" applyNumberFormat="1" applyFont="1" applyBorder="1" applyAlignment="1">
      <alignment horizontal="center"/>
    </xf>
    <xf numFmtId="168" fontId="26" fillId="0" borderId="0" xfId="1" applyNumberFormat="1" applyFont="1" applyFill="1" applyBorder="1"/>
    <xf numFmtId="168" fontId="32" fillId="0" borderId="0" xfId="1" applyNumberFormat="1" applyFont="1" applyFill="1" applyBorder="1"/>
    <xf numFmtId="0" fontId="23" fillId="0" borderId="19" xfId="0" applyFont="1" applyBorder="1" applyAlignment="1">
      <alignment horizontal="left" vertical="center" wrapText="1"/>
    </xf>
    <xf numFmtId="0" fontId="23" fillId="0" borderId="19" xfId="0" applyFont="1" applyBorder="1" applyAlignment="1">
      <alignment horizontal="center" vertical="center" wrapText="1"/>
    </xf>
    <xf numFmtId="0" fontId="23" fillId="0" borderId="19" xfId="0" applyFont="1" applyBorder="1" applyAlignment="1">
      <alignment horizontal="left"/>
    </xf>
    <xf numFmtId="3" fontId="23" fillId="0" borderId="19" xfId="0" applyNumberFormat="1" applyFont="1" applyBorder="1"/>
    <xf numFmtId="3" fontId="22" fillId="0" borderId="0" xfId="0" applyNumberFormat="1" applyFont="1" applyAlignment="1">
      <alignment horizontal="center"/>
    </xf>
    <xf numFmtId="3" fontId="23" fillId="0" borderId="0" xfId="0" applyNumberFormat="1" applyFont="1"/>
    <xf numFmtId="0" fontId="26" fillId="0" borderId="0" xfId="0" applyFont="1" applyAlignment="1">
      <alignment horizontal="left"/>
    </xf>
    <xf numFmtId="0" fontId="26" fillId="0" borderId="0" xfId="0" applyFont="1" applyAlignment="1">
      <alignment horizontal="center"/>
    </xf>
    <xf numFmtId="0" fontId="26" fillId="0" borderId="19" xfId="0" applyFont="1" applyBorder="1" applyAlignment="1">
      <alignment horizontal="center" vertical="center"/>
    </xf>
    <xf numFmtId="0" fontId="26" fillId="0" borderId="19" xfId="0" applyFont="1" applyBorder="1" applyAlignment="1">
      <alignment horizontal="centerContinuous" vertical="center" wrapText="1"/>
    </xf>
    <xf numFmtId="3" fontId="27" fillId="0" borderId="19" xfId="0" applyNumberFormat="1" applyFont="1" applyBorder="1" applyAlignment="1">
      <alignment horizontal="left"/>
    </xf>
    <xf numFmtId="3" fontId="27" fillId="0" borderId="19" xfId="0" applyNumberFormat="1" applyFont="1" applyBorder="1"/>
    <xf numFmtId="3" fontId="26" fillId="0" borderId="0" xfId="0" applyNumberFormat="1" applyFont="1"/>
    <xf numFmtId="3" fontId="22" fillId="0" borderId="0" xfId="0" applyNumberFormat="1" applyFont="1"/>
    <xf numFmtId="3" fontId="27" fillId="0" borderId="0" xfId="0" applyNumberFormat="1" applyFont="1" applyAlignment="1">
      <alignment horizontal="left"/>
    </xf>
    <xf numFmtId="3" fontId="27" fillId="0" borderId="0" xfId="0" applyNumberFormat="1" applyFont="1"/>
    <xf numFmtId="3" fontId="23" fillId="0" borderId="13" xfId="0" applyNumberFormat="1" applyFont="1" applyBorder="1"/>
    <xf numFmtId="0" fontId="22" fillId="0" borderId="13" xfId="0" applyFont="1" applyBorder="1"/>
    <xf numFmtId="168" fontId="22" fillId="0" borderId="13" xfId="1" applyNumberFormat="1" applyFont="1" applyFill="1" applyBorder="1" applyAlignment="1">
      <alignment horizontal="center"/>
    </xf>
    <xf numFmtId="41" fontId="0" fillId="0" borderId="0" xfId="2" applyFont="1" applyFill="1"/>
    <xf numFmtId="3" fontId="0" fillId="0" borderId="0" xfId="0" applyNumberFormat="1"/>
    <xf numFmtId="0" fontId="23" fillId="0" borderId="19" xfId="0" applyFont="1" applyBorder="1" applyAlignment="1">
      <alignment horizontal="center" wrapText="1"/>
    </xf>
    <xf numFmtId="3" fontId="52" fillId="0" borderId="19" xfId="0" applyNumberFormat="1" applyFont="1" applyBorder="1" applyAlignment="1">
      <alignment horizontal="center"/>
    </xf>
    <xf numFmtId="0" fontId="53" fillId="0" borderId="19" xfId="0" applyFont="1" applyBorder="1"/>
    <xf numFmtId="3" fontId="53" fillId="0" borderId="19" xfId="0" applyNumberFormat="1" applyFont="1" applyBorder="1" applyAlignment="1">
      <alignment horizontal="center"/>
    </xf>
    <xf numFmtId="0" fontId="53" fillId="0" borderId="19" xfId="0" applyFont="1" applyBorder="1" applyAlignment="1">
      <alignment horizontal="center"/>
    </xf>
    <xf numFmtId="168" fontId="53" fillId="0" borderId="19" xfId="1" applyNumberFormat="1" applyFont="1" applyFill="1" applyBorder="1" applyAlignment="1">
      <alignment horizontal="center"/>
    </xf>
    <xf numFmtId="0" fontId="22" fillId="0" borderId="0" xfId="0" applyFont="1" applyAlignment="1">
      <alignment horizontal="left"/>
    </xf>
    <xf numFmtId="0" fontId="68" fillId="0" borderId="13" xfId="0" applyFont="1" applyBorder="1" applyAlignment="1">
      <alignment horizontal="left"/>
    </xf>
    <xf numFmtId="3" fontId="69" fillId="0" borderId="13" xfId="0" applyNumberFormat="1" applyFont="1" applyBorder="1" applyAlignment="1">
      <alignment horizontal="right"/>
    </xf>
    <xf numFmtId="0" fontId="68" fillId="0" borderId="13" xfId="0" applyFont="1" applyBorder="1" applyAlignment="1">
      <alignment horizontal="center"/>
    </xf>
    <xf numFmtId="3" fontId="68" fillId="0" borderId="13" xfId="0" applyNumberFormat="1" applyFont="1" applyBorder="1" applyAlignment="1">
      <alignment horizontal="center"/>
    </xf>
    <xf numFmtId="3" fontId="69" fillId="0" borderId="13" xfId="0" applyNumberFormat="1" applyFont="1" applyBorder="1" applyAlignment="1">
      <alignment horizontal="center" vertical="center"/>
    </xf>
    <xf numFmtId="0" fontId="69" fillId="0" borderId="13" xfId="0" applyFont="1" applyBorder="1" applyAlignment="1">
      <alignment horizontal="center"/>
    </xf>
    <xf numFmtId="3" fontId="69" fillId="0" borderId="13" xfId="0" applyNumberFormat="1" applyFont="1" applyBorder="1" applyAlignment="1">
      <alignment horizontal="center"/>
    </xf>
    <xf numFmtId="3" fontId="68" fillId="0" borderId="19" xfId="0" applyNumberFormat="1" applyFont="1" applyBorder="1" applyAlignment="1">
      <alignment horizontal="center"/>
    </xf>
    <xf numFmtId="174" fontId="21" fillId="0" borderId="19" xfId="0" applyNumberFormat="1" applyFont="1" applyBorder="1" applyAlignment="1">
      <alignment horizontal="center" vertical="center"/>
    </xf>
    <xf numFmtId="168" fontId="23" fillId="0" borderId="19" xfId="1" applyNumberFormat="1" applyFont="1" applyFill="1" applyBorder="1"/>
    <xf numFmtId="0" fontId="23" fillId="0" borderId="19" xfId="0" applyFont="1" applyBorder="1"/>
    <xf numFmtId="14" fontId="23" fillId="0" borderId="19" xfId="0" applyNumberFormat="1" applyFont="1" applyBorder="1" applyAlignment="1">
      <alignment horizontal="center"/>
    </xf>
    <xf numFmtId="3" fontId="28" fillId="0" borderId="19" xfId="0" applyNumberFormat="1" applyFont="1" applyBorder="1" applyAlignment="1">
      <alignment horizontal="right"/>
    </xf>
    <xf numFmtId="3" fontId="23" fillId="0" borderId="19" xfId="0" applyNumberFormat="1" applyFont="1" applyBorder="1" applyAlignment="1">
      <alignment horizontal="right"/>
    </xf>
    <xf numFmtId="3" fontId="23" fillId="0" borderId="0" xfId="0" applyNumberFormat="1" applyFont="1" applyAlignment="1">
      <alignment horizontal="right"/>
    </xf>
    <xf numFmtId="168" fontId="23" fillId="0" borderId="19" xfId="0" applyNumberFormat="1" applyFont="1" applyBorder="1"/>
    <xf numFmtId="0" fontId="57" fillId="0" borderId="4" xfId="0" applyFont="1" applyBorder="1" applyAlignment="1">
      <alignment horizontal="left" vertical="top" wrapText="1"/>
    </xf>
    <xf numFmtId="41" fontId="58" fillId="0" borderId="39" xfId="2" applyFont="1" applyFill="1" applyBorder="1" applyAlignment="1">
      <alignment vertical="center" wrapText="1"/>
    </xf>
    <xf numFmtId="3" fontId="20" fillId="0" borderId="16" xfId="0" applyNumberFormat="1" applyFont="1" applyBorder="1" applyAlignment="1">
      <alignment vertical="center" wrapText="1"/>
    </xf>
    <xf numFmtId="0" fontId="20" fillId="0" borderId="16" xfId="0" applyFont="1" applyBorder="1" applyAlignment="1">
      <alignment vertical="center" wrapText="1"/>
    </xf>
    <xf numFmtId="3" fontId="58" fillId="0" borderId="16" xfId="0" applyNumberFormat="1" applyFont="1" applyBorder="1" applyAlignment="1">
      <alignment vertical="center" wrapText="1"/>
    </xf>
    <xf numFmtId="3" fontId="58" fillId="0" borderId="16" xfId="0" applyNumberFormat="1" applyFont="1" applyBorder="1" applyAlignment="1">
      <alignment vertical="top" wrapText="1"/>
    </xf>
    <xf numFmtId="41" fontId="58" fillId="0" borderId="40" xfId="2" applyFont="1" applyFill="1" applyBorder="1" applyAlignment="1">
      <alignment vertical="top" wrapText="1"/>
    </xf>
    <xf numFmtId="168" fontId="32" fillId="0" borderId="0" xfId="1" applyNumberFormat="1" applyFont="1" applyFill="1" applyBorder="1" applyAlignment="1">
      <alignment horizontal="center"/>
    </xf>
    <xf numFmtId="3" fontId="37" fillId="0" borderId="2" xfId="0" applyNumberFormat="1" applyFont="1" applyBorder="1" applyAlignment="1">
      <alignment horizontal="right" vertical="center" wrapText="1"/>
    </xf>
    <xf numFmtId="0" fontId="37" fillId="0" borderId="2" xfId="0" applyFont="1" applyBorder="1" applyAlignment="1">
      <alignment vertical="center" wrapText="1"/>
    </xf>
    <xf numFmtId="3" fontId="37" fillId="0" borderId="0" xfId="0" applyNumberFormat="1" applyFont="1" applyAlignment="1">
      <alignment horizontal="center"/>
    </xf>
    <xf numFmtId="41" fontId="39" fillId="0" borderId="12" xfId="2" applyFont="1" applyFill="1" applyBorder="1" applyAlignment="1">
      <alignment vertical="center" wrapText="1"/>
    </xf>
    <xf numFmtId="3" fontId="37" fillId="0" borderId="2" xfId="0" applyNumberFormat="1" applyFont="1" applyBorder="1" applyAlignment="1">
      <alignment vertical="center" wrapText="1"/>
    </xf>
    <xf numFmtId="0" fontId="39" fillId="0" borderId="2" xfId="0" applyFont="1" applyBorder="1" applyAlignment="1">
      <alignment vertical="center" wrapText="1"/>
    </xf>
    <xf numFmtId="0" fontId="37" fillId="0" borderId="0" xfId="0" applyFont="1" applyAlignment="1">
      <alignment horizontal="left"/>
    </xf>
    <xf numFmtId="3" fontId="37" fillId="0" borderId="0" xfId="0" applyNumberFormat="1" applyFont="1" applyAlignment="1">
      <alignment horizontal="left"/>
    </xf>
    <xf numFmtId="3" fontId="39" fillId="0" borderId="2" xfId="0" applyNumberFormat="1" applyFont="1" applyBorder="1" applyAlignment="1">
      <alignment vertical="center" wrapText="1"/>
    </xf>
    <xf numFmtId="41" fontId="39" fillId="0" borderId="12" xfId="2" applyFont="1" applyFill="1" applyBorder="1" applyAlignment="1">
      <alignment horizontal="left" vertical="center" wrapText="1"/>
    </xf>
    <xf numFmtId="41" fontId="41" fillId="0" borderId="12" xfId="2" applyFont="1" applyFill="1" applyBorder="1" applyAlignment="1">
      <alignment vertical="center" wrapText="1"/>
    </xf>
    <xf numFmtId="41" fontId="41" fillId="0" borderId="2" xfId="2" applyFont="1" applyFill="1" applyBorder="1" applyAlignment="1">
      <alignment vertical="center" wrapText="1"/>
    </xf>
    <xf numFmtId="0" fontId="42" fillId="0" borderId="2" xfId="0" applyFont="1" applyBorder="1" applyAlignment="1">
      <alignment vertical="center" wrapText="1"/>
    </xf>
    <xf numFmtId="3" fontId="37" fillId="0" borderId="10" xfId="0" applyNumberFormat="1" applyFont="1" applyBorder="1" applyAlignment="1">
      <alignment horizontal="right" vertical="center" wrapText="1"/>
    </xf>
    <xf numFmtId="3" fontId="39" fillId="0" borderId="10" xfId="0" applyNumberFormat="1" applyFont="1" applyBorder="1" applyAlignment="1">
      <alignment horizontal="right" vertical="center" wrapText="1"/>
    </xf>
    <xf numFmtId="41" fontId="41" fillId="0" borderId="0" xfId="2" applyFont="1" applyFill="1" applyBorder="1" applyAlignment="1">
      <alignment vertical="center" wrapText="1"/>
    </xf>
    <xf numFmtId="168" fontId="37" fillId="0" borderId="0" xfId="1" applyNumberFormat="1" applyFont="1" applyFill="1" applyAlignment="1">
      <alignment horizontal="center"/>
    </xf>
    <xf numFmtId="3" fontId="37" fillId="0" borderId="36" xfId="0" applyNumberFormat="1" applyFont="1" applyBorder="1" applyAlignment="1">
      <alignment horizontal="right" vertical="center" wrapText="1"/>
    </xf>
    <xf numFmtId="41" fontId="39" fillId="0" borderId="13" xfId="2" applyFont="1" applyFill="1" applyBorder="1" applyAlignment="1">
      <alignment vertical="center" wrapText="1"/>
    </xf>
    <xf numFmtId="3" fontId="37" fillId="0" borderId="13" xfId="0" applyNumberFormat="1" applyFont="1" applyBorder="1" applyAlignment="1">
      <alignment horizontal="right" vertical="center" wrapText="1"/>
    </xf>
    <xf numFmtId="41" fontId="39" fillId="0" borderId="15" xfId="2" applyFont="1" applyFill="1" applyBorder="1" applyAlignment="1">
      <alignment horizontal="left" vertical="center" wrapText="1"/>
    </xf>
    <xf numFmtId="3" fontId="39" fillId="0" borderId="16" xfId="0" applyNumberFormat="1" applyFont="1" applyBorder="1" applyAlignment="1">
      <alignment horizontal="right" vertical="center" wrapText="1"/>
    </xf>
    <xf numFmtId="0" fontId="39" fillId="0" borderId="16" xfId="0" applyFont="1" applyBorder="1" applyAlignment="1">
      <alignment horizontal="center" vertical="center" wrapText="1"/>
    </xf>
    <xf numFmtId="3" fontId="39" fillId="0" borderId="17" xfId="0" applyNumberFormat="1" applyFont="1" applyBorder="1" applyAlignment="1">
      <alignment horizontal="right" vertical="center" wrapText="1"/>
    </xf>
    <xf numFmtId="41" fontId="37" fillId="0" borderId="0" xfId="2" applyFont="1" applyFill="1" applyAlignment="1">
      <alignment horizontal="left" vertical="center"/>
    </xf>
    <xf numFmtId="3" fontId="37" fillId="0" borderId="0" xfId="0" applyNumberFormat="1" applyFont="1" applyAlignment="1">
      <alignment horizontal="center" vertical="center"/>
    </xf>
    <xf numFmtId="0" fontId="37" fillId="0" borderId="0" xfId="0" applyFont="1" applyAlignment="1">
      <alignment horizontal="center" vertical="center"/>
    </xf>
    <xf numFmtId="41" fontId="39" fillId="0" borderId="0" xfId="2" applyFont="1" applyFill="1" applyAlignment="1">
      <alignment horizontal="center" vertical="center"/>
    </xf>
    <xf numFmtId="3" fontId="37" fillId="0" borderId="0" xfId="0" applyNumberFormat="1" applyFont="1" applyAlignment="1">
      <alignment vertical="center"/>
    </xf>
    <xf numFmtId="0" fontId="37" fillId="0" borderId="0" xfId="0" applyFont="1" applyAlignment="1">
      <alignment vertical="center"/>
    </xf>
    <xf numFmtId="0" fontId="37" fillId="0" borderId="0" xfId="0" applyFont="1"/>
    <xf numFmtId="41" fontId="37" fillId="0" borderId="0" xfId="2" applyFont="1" applyFill="1" applyAlignment="1">
      <alignment vertical="center"/>
    </xf>
    <xf numFmtId="41" fontId="37" fillId="0" borderId="18" xfId="2" applyFont="1" applyFill="1" applyBorder="1" applyAlignment="1">
      <alignment vertical="center" wrapText="1"/>
    </xf>
    <xf numFmtId="3" fontId="37" fillId="0" borderId="19" xfId="0" applyNumberFormat="1" applyFont="1" applyBorder="1" applyAlignment="1">
      <alignment horizontal="center" vertical="center" wrapText="1"/>
    </xf>
    <xf numFmtId="0" fontId="37" fillId="0" borderId="20" xfId="0" applyFont="1" applyBorder="1" applyAlignment="1">
      <alignment vertical="center" wrapText="1"/>
    </xf>
    <xf numFmtId="3" fontId="37" fillId="0" borderId="21" xfId="0" applyNumberFormat="1" applyFont="1" applyBorder="1" applyAlignment="1">
      <alignment horizontal="center" vertical="center" wrapText="1"/>
    </xf>
    <xf numFmtId="41" fontId="37" fillId="0" borderId="22" xfId="2" applyFont="1" applyFill="1" applyBorder="1" applyAlignment="1">
      <alignment vertical="center" wrapText="1"/>
    </xf>
    <xf numFmtId="3" fontId="37" fillId="0" borderId="16" xfId="0" applyNumberFormat="1" applyFont="1" applyBorder="1" applyAlignment="1">
      <alignment horizontal="center" vertical="center" wrapText="1"/>
    </xf>
    <xf numFmtId="0" fontId="37" fillId="0" borderId="23" xfId="0" applyFont="1" applyBorder="1" applyAlignment="1">
      <alignment vertical="center" wrapText="1"/>
    </xf>
    <xf numFmtId="3" fontId="37" fillId="0" borderId="5" xfId="0" applyNumberFormat="1" applyFont="1" applyBorder="1" applyAlignment="1">
      <alignment horizontal="center" vertical="center" wrapText="1"/>
    </xf>
    <xf numFmtId="3" fontId="37" fillId="0" borderId="24" xfId="0" applyNumberFormat="1" applyFont="1" applyBorder="1" applyAlignment="1">
      <alignment horizontal="center" vertical="center" wrapText="1"/>
    </xf>
    <xf numFmtId="3" fontId="39" fillId="2" borderId="0" xfId="0" applyNumberFormat="1" applyFont="1" applyFill="1" applyAlignment="1">
      <alignment horizontal="right" vertical="center" wrapText="1"/>
    </xf>
    <xf numFmtId="3" fontId="39" fillId="2" borderId="27" xfId="0" applyNumberFormat="1" applyFont="1" applyFill="1" applyBorder="1" applyAlignment="1">
      <alignment horizontal="right" vertical="center" wrapText="1"/>
    </xf>
    <xf numFmtId="3" fontId="37" fillId="2" borderId="27" xfId="0" applyNumberFormat="1" applyFont="1" applyFill="1" applyBorder="1" applyAlignment="1">
      <alignment horizontal="right" vertical="center" wrapText="1"/>
    </xf>
    <xf numFmtId="3" fontId="37" fillId="0" borderId="27" xfId="0" applyNumberFormat="1" applyFont="1" applyBorder="1" applyAlignment="1">
      <alignment horizontal="right" vertical="center" wrapText="1"/>
    </xf>
    <xf numFmtId="3" fontId="39" fillId="0" borderId="27" xfId="0" applyNumberFormat="1" applyFont="1" applyBorder="1" applyAlignment="1">
      <alignment horizontal="right" vertical="center" wrapText="1"/>
    </xf>
    <xf numFmtId="3" fontId="39" fillId="0" borderId="27" xfId="0" applyNumberFormat="1" applyFont="1" applyBorder="1" applyAlignment="1">
      <alignment vertical="center" wrapText="1"/>
    </xf>
    <xf numFmtId="3" fontId="37" fillId="0" borderId="27" xfId="0" applyNumberFormat="1" applyFont="1" applyBorder="1" applyAlignment="1">
      <alignment vertical="center" wrapText="1"/>
    </xf>
    <xf numFmtId="3" fontId="37" fillId="0" borderId="1" xfId="0" applyNumberFormat="1" applyFont="1" applyBorder="1" applyAlignment="1">
      <alignment horizontal="right" vertical="center" wrapText="1"/>
    </xf>
    <xf numFmtId="3" fontId="39" fillId="0" borderId="1" xfId="0" applyNumberFormat="1" applyFont="1" applyBorder="1" applyAlignment="1">
      <alignment horizontal="right" vertical="center" wrapText="1"/>
    </xf>
    <xf numFmtId="3" fontId="37" fillId="0" borderId="60" xfId="0" applyNumberFormat="1" applyFont="1" applyBorder="1" applyAlignment="1">
      <alignment horizontal="right" vertical="center" wrapText="1"/>
    </xf>
    <xf numFmtId="0" fontId="26" fillId="2" borderId="19" xfId="0" applyFont="1" applyFill="1" applyBorder="1" applyAlignment="1">
      <alignment horizontal="center" wrapText="1"/>
    </xf>
    <xf numFmtId="4" fontId="22" fillId="0" borderId="19" xfId="0" applyNumberFormat="1" applyFont="1" applyBorder="1" applyAlignment="1">
      <alignment horizontal="center" wrapText="1"/>
    </xf>
    <xf numFmtId="41" fontId="22" fillId="0" borderId="0" xfId="2" applyFont="1" applyFill="1"/>
    <xf numFmtId="0" fontId="23" fillId="0" borderId="0" xfId="0" applyFont="1" applyAlignment="1">
      <alignment horizontal="left" wrapText="1"/>
    </xf>
    <xf numFmtId="14" fontId="26" fillId="2" borderId="19" xfId="0" applyNumberFormat="1" applyFont="1" applyFill="1" applyBorder="1" applyAlignment="1">
      <alignment horizontal="center" vertical="center" wrapText="1"/>
    </xf>
    <xf numFmtId="3" fontId="26" fillId="2" borderId="19" xfId="0" applyNumberFormat="1" applyFont="1" applyFill="1" applyBorder="1" applyAlignment="1">
      <alignment horizontal="right" vertical="top" wrapText="1"/>
    </xf>
    <xf numFmtId="168" fontId="27" fillId="2" borderId="19" xfId="1" applyNumberFormat="1" applyFont="1" applyFill="1" applyBorder="1" applyAlignment="1">
      <alignment horizontal="left" vertical="top" wrapText="1"/>
    </xf>
    <xf numFmtId="0" fontId="32" fillId="2" borderId="0" xfId="0" applyFont="1" applyFill="1" applyAlignment="1">
      <alignment horizontal="left"/>
    </xf>
    <xf numFmtId="168" fontId="30" fillId="2" borderId="0" xfId="1" applyNumberFormat="1" applyFont="1" applyFill="1" applyAlignment="1">
      <alignment horizontal="center"/>
    </xf>
    <xf numFmtId="0" fontId="72" fillId="2" borderId="0" xfId="0" applyFont="1" applyFill="1"/>
    <xf numFmtId="168" fontId="72" fillId="2" borderId="0" xfId="0" applyNumberFormat="1" applyFont="1" applyFill="1"/>
    <xf numFmtId="41" fontId="72" fillId="2" borderId="0" xfId="2" applyFont="1" applyFill="1"/>
    <xf numFmtId="41" fontId="22" fillId="0" borderId="19" xfId="2" applyFont="1" applyBorder="1"/>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19" fillId="0" borderId="2" xfId="1" applyNumberFormat="1" applyFont="1" applyFill="1" applyBorder="1" applyAlignment="1">
      <alignment vertical="top" wrapText="1"/>
    </xf>
    <xf numFmtId="0" fontId="27" fillId="0" borderId="0" xfId="0" applyFont="1"/>
    <xf numFmtId="0" fontId="26" fillId="0" borderId="19" xfId="0" applyFont="1" applyBorder="1" applyAlignment="1">
      <alignment horizontal="left"/>
    </xf>
    <xf numFmtId="0" fontId="26" fillId="0" borderId="19" xfId="0" applyFont="1" applyBorder="1" applyAlignment="1">
      <alignment horizontal="center" wrapText="1"/>
    </xf>
    <xf numFmtId="0" fontId="26" fillId="0" borderId="19" xfId="0" applyFont="1" applyBorder="1" applyAlignment="1">
      <alignment horizontal="center"/>
    </xf>
    <xf numFmtId="168" fontId="26" fillId="0" borderId="19" xfId="1" applyNumberFormat="1" applyFont="1" applyFill="1" applyBorder="1" applyAlignment="1">
      <alignment horizontal="center" wrapText="1"/>
    </xf>
    <xf numFmtId="0" fontId="27" fillId="0" borderId="19" xfId="0" applyFont="1" applyBorder="1" applyAlignment="1">
      <alignment horizontal="left"/>
    </xf>
    <xf numFmtId="3" fontId="27" fillId="0" borderId="19" xfId="0" applyNumberFormat="1" applyFont="1" applyBorder="1" applyAlignment="1">
      <alignment horizontal="right"/>
    </xf>
    <xf numFmtId="0" fontId="27" fillId="0" borderId="19" xfId="0" applyFont="1" applyBorder="1" applyAlignment="1">
      <alignment horizontal="right"/>
    </xf>
    <xf numFmtId="168" fontId="27" fillId="0" borderId="19" xfId="1" applyNumberFormat="1" applyFont="1" applyFill="1" applyBorder="1" applyAlignment="1">
      <alignment horizontal="center"/>
    </xf>
    <xf numFmtId="0" fontId="27" fillId="0" borderId="19" xfId="0" applyFont="1" applyBorder="1" applyAlignment="1">
      <alignment horizontal="left" wrapText="1"/>
    </xf>
    <xf numFmtId="41" fontId="27" fillId="0" borderId="19" xfId="2" applyFont="1" applyFill="1" applyBorder="1" applyAlignment="1">
      <alignment horizontal="right"/>
    </xf>
    <xf numFmtId="168" fontId="27" fillId="0" borderId="19" xfId="1" applyNumberFormat="1" applyFont="1" applyFill="1" applyBorder="1" applyAlignment="1">
      <alignment horizontal="right"/>
    </xf>
    <xf numFmtId="168" fontId="27" fillId="0" borderId="19" xfId="0" applyNumberFormat="1" applyFont="1" applyBorder="1" applyAlignment="1">
      <alignment horizontal="right"/>
    </xf>
    <xf numFmtId="3" fontId="26" fillId="0" borderId="19" xfId="0" applyNumberFormat="1" applyFont="1" applyBorder="1" applyAlignment="1">
      <alignment horizontal="right"/>
    </xf>
    <xf numFmtId="168" fontId="26" fillId="0" borderId="19" xfId="1" applyNumberFormat="1" applyFont="1" applyFill="1" applyBorder="1" applyAlignment="1">
      <alignment horizontal="center"/>
    </xf>
    <xf numFmtId="0" fontId="10" fillId="0" borderId="0" xfId="0" applyFont="1"/>
    <xf numFmtId="41" fontId="11" fillId="2" borderId="0" xfId="675" applyFont="1" applyFill="1" applyAlignment="1">
      <alignment horizontal="center" vertical="center"/>
    </xf>
    <xf numFmtId="41" fontId="10" fillId="2" borderId="0" xfId="675" applyFont="1" applyFill="1" applyAlignment="1">
      <alignment horizontal="left" vertical="center"/>
    </xf>
    <xf numFmtId="3" fontId="10" fillId="0" borderId="0" xfId="0" applyNumberFormat="1" applyFont="1"/>
    <xf numFmtId="0" fontId="10" fillId="2" borderId="0" xfId="0" applyFont="1" applyFill="1"/>
    <xf numFmtId="3" fontId="10" fillId="2" borderId="0" xfId="0" applyNumberFormat="1" applyFont="1" applyFill="1"/>
    <xf numFmtId="0" fontId="38" fillId="0" borderId="0" xfId="84" applyFont="1"/>
    <xf numFmtId="3" fontId="10" fillId="2" borderId="0" xfId="0" applyNumberFormat="1" applyFont="1" applyFill="1" applyAlignment="1">
      <alignment vertical="center"/>
    </xf>
    <xf numFmtId="41" fontId="10" fillId="2" borderId="3" xfId="675" applyFont="1" applyFill="1" applyBorder="1" applyAlignment="1">
      <alignment vertical="center" wrapText="1"/>
    </xf>
    <xf numFmtId="3" fontId="10" fillId="0" borderId="2" xfId="0" applyNumberFormat="1" applyFont="1" applyBorder="1" applyAlignment="1">
      <alignment horizontal="center" vertical="center" wrapText="1"/>
    </xf>
    <xf numFmtId="3" fontId="10" fillId="2" borderId="27" xfId="0" applyNumberFormat="1" applyFont="1" applyFill="1" applyBorder="1" applyAlignment="1">
      <alignment horizontal="center" vertical="center" wrapText="1"/>
    </xf>
    <xf numFmtId="3" fontId="10" fillId="2" borderId="2" xfId="0" applyNumberFormat="1" applyFont="1" applyFill="1" applyBorder="1" applyAlignment="1">
      <alignment horizontal="center" vertical="center" wrapText="1"/>
    </xf>
    <xf numFmtId="41" fontId="11" fillId="2" borderId="8" xfId="675" applyFont="1" applyFill="1" applyBorder="1" applyAlignment="1">
      <alignment vertical="center" wrapText="1"/>
    </xf>
    <xf numFmtId="3" fontId="11" fillId="2" borderId="9" xfId="0" applyNumberFormat="1" applyFont="1" applyFill="1" applyBorder="1" applyAlignment="1">
      <alignment horizontal="center" vertical="center" wrapText="1"/>
    </xf>
    <xf numFmtId="3" fontId="11" fillId="2" borderId="56" xfId="0" applyNumberFormat="1" applyFont="1" applyFill="1" applyBorder="1" applyAlignment="1">
      <alignment horizontal="center" vertical="center" wrapText="1"/>
    </xf>
    <xf numFmtId="41" fontId="10" fillId="2" borderId="8" xfId="675" applyFont="1" applyFill="1" applyBorder="1" applyAlignment="1">
      <alignment vertical="center" wrapText="1"/>
    </xf>
    <xf numFmtId="41" fontId="10" fillId="2" borderId="8" xfId="675" applyFont="1" applyFill="1" applyBorder="1" applyAlignment="1">
      <alignment horizontal="center" vertical="center" wrapText="1"/>
    </xf>
    <xf numFmtId="41" fontId="10" fillId="2" borderId="7" xfId="675" applyFont="1" applyFill="1" applyBorder="1" applyAlignment="1">
      <alignment vertical="center" wrapText="1"/>
    </xf>
    <xf numFmtId="41" fontId="11" fillId="2" borderId="8" xfId="675" applyFont="1" applyFill="1" applyBorder="1" applyAlignment="1">
      <alignment horizontal="left" vertical="center" wrapText="1"/>
    </xf>
    <xf numFmtId="41" fontId="10" fillId="2" borderId="8" xfId="675" applyFont="1" applyFill="1" applyBorder="1" applyAlignment="1">
      <alignment horizontal="left" vertical="center" wrapText="1"/>
    </xf>
    <xf numFmtId="3" fontId="10" fillId="2" borderId="6" xfId="0" applyNumberFormat="1" applyFont="1" applyFill="1" applyBorder="1" applyAlignment="1">
      <alignment horizontal="center" vertical="center" wrapText="1"/>
    </xf>
    <xf numFmtId="3" fontId="10" fillId="2" borderId="28" xfId="0" applyNumberFormat="1" applyFont="1" applyFill="1" applyBorder="1" applyAlignment="1">
      <alignment horizontal="center" vertical="center" wrapText="1"/>
    </xf>
    <xf numFmtId="41" fontId="11" fillId="2" borderId="4" xfId="675" applyFont="1" applyFill="1" applyBorder="1" applyAlignment="1">
      <alignment vertical="center" wrapText="1"/>
    </xf>
    <xf numFmtId="3" fontId="11" fillId="2" borderId="5" xfId="0" applyNumberFormat="1" applyFont="1" applyFill="1" applyBorder="1" applyAlignment="1">
      <alignment horizontal="center" vertical="center" wrapText="1"/>
    </xf>
    <xf numFmtId="3" fontId="11" fillId="2" borderId="24" xfId="0" applyNumberFormat="1" applyFont="1" applyFill="1" applyBorder="1" applyAlignment="1">
      <alignment horizontal="center" vertical="center" wrapText="1"/>
    </xf>
    <xf numFmtId="0" fontId="38" fillId="2" borderId="0" xfId="84" applyFont="1" applyFill="1"/>
    <xf numFmtId="3" fontId="38" fillId="2" borderId="0" xfId="84" applyNumberFormat="1" applyFont="1" applyFill="1"/>
    <xf numFmtId="41" fontId="0" fillId="0" borderId="0" xfId="2" applyFont="1" applyFill="1" applyAlignment="1">
      <alignment horizontal="left" vertical="center"/>
    </xf>
    <xf numFmtId="3" fontId="0" fillId="0" borderId="0" xfId="0" applyNumberFormat="1" applyAlignment="1">
      <alignment horizontal="right" vertical="center"/>
    </xf>
    <xf numFmtId="3" fontId="11" fillId="0" borderId="45" xfId="0" applyNumberFormat="1" applyFont="1" applyBorder="1" applyAlignment="1">
      <alignment horizontal="right" vertical="center" wrapText="1"/>
    </xf>
    <xf numFmtId="3" fontId="11" fillId="0" borderId="44"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3" fontId="11" fillId="0" borderId="17" xfId="0" applyNumberFormat="1" applyFont="1" applyBorder="1" applyAlignment="1">
      <alignment horizontal="right" vertical="center" wrapText="1"/>
    </xf>
    <xf numFmtId="41" fontId="11" fillId="0" borderId="46" xfId="2" applyFont="1" applyFill="1" applyBorder="1" applyAlignment="1">
      <alignment vertical="center" wrapText="1"/>
    </xf>
    <xf numFmtId="41" fontId="75" fillId="0" borderId="12" xfId="2" applyFont="1" applyFill="1" applyBorder="1" applyAlignment="1">
      <alignment vertical="center" wrapText="1"/>
    </xf>
    <xf numFmtId="3" fontId="0" fillId="0" borderId="2" xfId="0" applyNumberFormat="1" applyBorder="1" applyAlignment="1">
      <alignment horizontal="right" vertical="center" wrapText="1"/>
    </xf>
    <xf numFmtId="3" fontId="0" fillId="0" borderId="1" xfId="0" applyNumberFormat="1" applyBorder="1" applyAlignment="1">
      <alignment horizontal="right" vertical="center" wrapText="1"/>
    </xf>
    <xf numFmtId="41" fontId="0" fillId="0" borderId="12" xfId="2" applyFont="1" applyFill="1" applyBorder="1" applyAlignment="1">
      <alignment vertical="center" wrapText="1"/>
    </xf>
    <xf numFmtId="41" fontId="0" fillId="0" borderId="12" xfId="2" applyFont="1" applyFill="1" applyBorder="1" applyAlignment="1">
      <alignment vertical="center"/>
    </xf>
    <xf numFmtId="0" fontId="0" fillId="0" borderId="2" xfId="0" applyBorder="1" applyAlignment="1">
      <alignment horizontal="right"/>
    </xf>
    <xf numFmtId="41" fontId="36" fillId="0" borderId="12" xfId="2" applyFont="1" applyFill="1" applyBorder="1" applyAlignment="1">
      <alignment vertical="center" wrapText="1"/>
    </xf>
    <xf numFmtId="3" fontId="11" fillId="0" borderId="2" xfId="0" applyNumberFormat="1" applyFont="1" applyBorder="1" applyAlignment="1">
      <alignment horizontal="right" vertical="center" wrapText="1"/>
    </xf>
    <xf numFmtId="3" fontId="11" fillId="0" borderId="1" xfId="0" applyNumberFormat="1" applyFont="1" applyBorder="1" applyAlignment="1">
      <alignment horizontal="right" vertical="center" wrapText="1"/>
    </xf>
    <xf numFmtId="41" fontId="38" fillId="0" borderId="12" xfId="2" applyFont="1" applyFill="1" applyBorder="1" applyAlignment="1">
      <alignment vertical="center" wrapText="1"/>
    </xf>
    <xf numFmtId="41" fontId="11" fillId="0" borderId="12" xfId="2" applyFont="1" applyFill="1" applyBorder="1" applyAlignment="1">
      <alignment vertical="center" wrapText="1"/>
    </xf>
    <xf numFmtId="43" fontId="0" fillId="0" borderId="0" xfId="1" applyFont="1"/>
    <xf numFmtId="165" fontId="0" fillId="0" borderId="0" xfId="0" applyNumberFormat="1"/>
    <xf numFmtId="3" fontId="0" fillId="0" borderId="0" xfId="0" applyNumberFormat="1" applyAlignment="1">
      <alignment horizontal="right" vertical="center" wrapText="1"/>
    </xf>
    <xf numFmtId="41" fontId="0" fillId="0" borderId="12" xfId="2" applyFont="1" applyFill="1" applyBorder="1" applyAlignment="1">
      <alignment horizontal="justify" vertical="center" wrapText="1"/>
    </xf>
    <xf numFmtId="41" fontId="11" fillId="0" borderId="41" xfId="2" applyFont="1" applyFill="1" applyBorder="1" applyAlignment="1">
      <alignment vertical="center" wrapText="1"/>
    </xf>
    <xf numFmtId="3" fontId="0" fillId="0" borderId="25" xfId="0" applyNumberFormat="1" applyBorder="1" applyAlignment="1">
      <alignment horizontal="right" vertical="center" wrapText="1"/>
    </xf>
    <xf numFmtId="3" fontId="0" fillId="0" borderId="42" xfId="0" applyNumberFormat="1" applyBorder="1" applyAlignment="1">
      <alignment horizontal="right" vertical="center" wrapText="1"/>
    </xf>
    <xf numFmtId="41" fontId="11" fillId="0" borderId="43" xfId="2" applyFont="1" applyFill="1" applyBorder="1" applyAlignment="1">
      <alignment vertical="center" wrapText="1"/>
    </xf>
    <xf numFmtId="3" fontId="0" fillId="0" borderId="13" xfId="0" applyNumberFormat="1" applyBorder="1" applyAlignment="1">
      <alignment horizontal="right" vertical="center" wrapText="1"/>
    </xf>
    <xf numFmtId="3" fontId="0" fillId="0" borderId="14" xfId="0" applyNumberFormat="1" applyBorder="1" applyAlignment="1">
      <alignment horizontal="right" vertical="center" wrapText="1"/>
    </xf>
    <xf numFmtId="41" fontId="11" fillId="0" borderId="22" xfId="2" applyFont="1" applyFill="1" applyBorder="1" applyAlignment="1">
      <alignment vertical="center" wrapText="1"/>
    </xf>
    <xf numFmtId="3" fontId="0" fillId="0" borderId="0" xfId="0" applyNumberFormat="1" applyAlignment="1">
      <alignment horizontal="right"/>
    </xf>
    <xf numFmtId="3" fontId="0" fillId="0" borderId="47" xfId="0" applyNumberFormat="1" applyBorder="1" applyAlignment="1">
      <alignment horizontal="right"/>
    </xf>
    <xf numFmtId="0" fontId="36" fillId="0" borderId="0" xfId="0" applyFont="1"/>
    <xf numFmtId="0" fontId="0" fillId="0" borderId="0" xfId="0" applyAlignment="1">
      <alignment horizontal="right"/>
    </xf>
    <xf numFmtId="0" fontId="12" fillId="2" borderId="2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31" fillId="2" borderId="20" xfId="0" applyFont="1" applyFill="1" applyBorder="1" applyAlignment="1">
      <alignment horizontal="center" vertical="center"/>
    </xf>
    <xf numFmtId="0" fontId="31" fillId="2" borderId="11" xfId="0" applyFont="1" applyFill="1" applyBorder="1" applyAlignment="1">
      <alignment horizontal="center" vertical="center"/>
    </xf>
    <xf numFmtId="0" fontId="18" fillId="2" borderId="37" xfId="0" applyFont="1" applyFill="1" applyBorder="1" applyAlignment="1">
      <alignment horizontal="center"/>
    </xf>
    <xf numFmtId="0" fontId="18" fillId="2" borderId="33" xfId="0" applyFont="1" applyFill="1" applyBorder="1" applyAlignment="1">
      <alignment horizontal="center"/>
    </xf>
    <xf numFmtId="0" fontId="18" fillId="2" borderId="34" xfId="0" applyFont="1" applyFill="1" applyBorder="1" applyAlignment="1">
      <alignment horizontal="center"/>
    </xf>
    <xf numFmtId="0" fontId="14" fillId="2" borderId="2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2" fillId="0" borderId="35" xfId="0" applyFont="1" applyBorder="1" applyAlignment="1">
      <alignment horizontal="left"/>
    </xf>
    <xf numFmtId="0" fontId="12" fillId="0" borderId="31" xfId="0" applyFont="1" applyBorder="1" applyAlignment="1">
      <alignment horizontal="left"/>
    </xf>
    <xf numFmtId="0" fontId="31" fillId="2" borderId="31" xfId="0" applyFont="1" applyFill="1" applyBorder="1" applyAlignment="1">
      <alignment horizontal="center" vertical="center"/>
    </xf>
    <xf numFmtId="0" fontId="12" fillId="2" borderId="31" xfId="0" applyFont="1" applyFill="1" applyBorder="1" applyAlignment="1">
      <alignment horizontal="left" vertical="top" wrapText="1"/>
    </xf>
    <xf numFmtId="0" fontId="12" fillId="2" borderId="32" xfId="0" applyFont="1" applyFill="1" applyBorder="1" applyAlignment="1">
      <alignment horizontal="left" vertical="top" wrapText="1"/>
    </xf>
    <xf numFmtId="0" fontId="12" fillId="2" borderId="0" xfId="0" applyFont="1" applyFill="1" applyAlignment="1">
      <alignment horizontal="left" vertical="top" wrapText="1"/>
    </xf>
    <xf numFmtId="0" fontId="12" fillId="2" borderId="10" xfId="0" applyFont="1" applyFill="1" applyBorder="1" applyAlignment="1">
      <alignment horizontal="left" vertical="top" wrapText="1"/>
    </xf>
    <xf numFmtId="0" fontId="33" fillId="0" borderId="38" xfId="0" applyFont="1" applyBorder="1" applyAlignment="1">
      <alignment horizontal="center" vertical="center"/>
    </xf>
    <xf numFmtId="0" fontId="33" fillId="0" borderId="20" xfId="0" applyFont="1" applyBorder="1" applyAlignment="1">
      <alignment horizontal="center" vertical="center"/>
    </xf>
    <xf numFmtId="0" fontId="33" fillId="0" borderId="11" xfId="0" applyFont="1" applyBorder="1" applyAlignment="1">
      <alignment horizontal="center" vertical="center"/>
    </xf>
    <xf numFmtId="0" fontId="12" fillId="2" borderId="19" xfId="0" applyFont="1" applyFill="1" applyBorder="1" applyAlignment="1">
      <alignment horizontal="center" vertical="center" wrapText="1"/>
    </xf>
    <xf numFmtId="0" fontId="21" fillId="0" borderId="19" xfId="0" applyFont="1" applyBorder="1" applyAlignment="1">
      <alignment horizontal="left" vertical="center" wrapText="1"/>
    </xf>
    <xf numFmtId="0" fontId="21" fillId="0" borderId="19" xfId="0" applyFont="1" applyBorder="1" applyAlignment="1">
      <alignment horizontal="center" vertical="center"/>
    </xf>
    <xf numFmtId="0" fontId="16" fillId="2" borderId="25" xfId="0" applyFont="1" applyFill="1" applyBorder="1" applyAlignment="1">
      <alignment horizontal="center" vertical="center"/>
    </xf>
    <xf numFmtId="0" fontId="16" fillId="2" borderId="13" xfId="0" applyFont="1" applyFill="1" applyBorder="1" applyAlignment="1">
      <alignment horizontal="center" vertical="center"/>
    </xf>
    <xf numFmtId="0" fontId="34" fillId="2" borderId="0" xfId="0" applyFont="1" applyFill="1" applyAlignment="1">
      <alignment horizontal="center"/>
    </xf>
    <xf numFmtId="0" fontId="16" fillId="2" borderId="0" xfId="0" applyFont="1" applyFill="1" applyAlignment="1">
      <alignment horizontal="center"/>
    </xf>
    <xf numFmtId="0" fontId="14" fillId="2" borderId="2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2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6"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0" xfId="0" applyFont="1" applyFill="1" applyBorder="1" applyAlignment="1">
      <alignment horizontal="left" vertical="center" wrapText="1"/>
    </xf>
    <xf numFmtId="0" fontId="21" fillId="5" borderId="25"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13" xfId="0" applyFont="1" applyFill="1" applyBorder="1" applyAlignment="1">
      <alignment horizontal="center" vertical="center"/>
    </xf>
    <xf numFmtId="0" fontId="12" fillId="0" borderId="35" xfId="0" applyFont="1" applyBorder="1" applyAlignment="1">
      <alignment horizontal="left" vertical="top" wrapText="1"/>
    </xf>
    <xf numFmtId="0" fontId="12" fillId="0" borderId="31" xfId="0" applyFont="1" applyBorder="1" applyAlignment="1">
      <alignment horizontal="left" vertical="top" wrapText="1"/>
    </xf>
    <xf numFmtId="0" fontId="12" fillId="0" borderId="36" xfId="0" applyFont="1" applyBorder="1" applyAlignment="1">
      <alignment horizontal="left" vertical="top" wrapText="1"/>
    </xf>
    <xf numFmtId="0" fontId="12" fillId="0" borderId="0" xfId="0" applyFont="1" applyAlignment="1">
      <alignment horizontal="left" vertical="top" wrapText="1"/>
    </xf>
    <xf numFmtId="0" fontId="13" fillId="0" borderId="2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3" xfId="0" applyFont="1" applyBorder="1" applyAlignment="1">
      <alignment horizontal="center" vertical="center" wrapText="1"/>
    </xf>
    <xf numFmtId="0" fontId="31" fillId="2" borderId="32" xfId="0" applyFont="1" applyFill="1" applyBorder="1" applyAlignment="1">
      <alignment horizontal="center" vertical="center"/>
    </xf>
    <xf numFmtId="0" fontId="31" fillId="2" borderId="0" xfId="0" applyFont="1" applyFill="1" applyAlignment="1">
      <alignment horizontal="center" vertical="center"/>
    </xf>
    <xf numFmtId="0" fontId="31" fillId="2" borderId="10" xfId="0" applyFont="1" applyFill="1" applyBorder="1" applyAlignment="1">
      <alignment horizontal="center" vertical="center"/>
    </xf>
    <xf numFmtId="41" fontId="37" fillId="2" borderId="23" xfId="2" applyFont="1" applyFill="1" applyBorder="1" applyAlignment="1">
      <alignment horizontal="center" vertical="center"/>
    </xf>
    <xf numFmtId="0" fontId="37" fillId="2" borderId="0" xfId="0" applyFont="1" applyFill="1" applyAlignment="1">
      <alignment horizontal="center" vertical="center"/>
    </xf>
    <xf numFmtId="0" fontId="54" fillId="2" borderId="0" xfId="0" applyFont="1" applyFill="1" applyAlignment="1">
      <alignment horizontal="center"/>
    </xf>
    <xf numFmtId="3" fontId="37" fillId="0" borderId="45" xfId="0" applyNumberFormat="1" applyFont="1" applyBorder="1" applyAlignment="1">
      <alignment horizontal="center" vertical="center" wrapText="1"/>
    </xf>
    <xf numFmtId="3" fontId="37" fillId="0" borderId="13" xfId="0" applyNumberFormat="1" applyFont="1" applyBorder="1" applyAlignment="1">
      <alignment horizontal="center" vertical="center" wrapText="1"/>
    </xf>
    <xf numFmtId="0" fontId="35" fillId="2" borderId="0" xfId="0" applyFont="1" applyFill="1" applyAlignment="1">
      <alignment horizontal="center" vertical="center"/>
    </xf>
    <xf numFmtId="41" fontId="40" fillId="2" borderId="0" xfId="2" applyFont="1" applyFill="1" applyAlignment="1">
      <alignment horizontal="center" vertical="center"/>
    </xf>
    <xf numFmtId="3" fontId="39" fillId="2" borderId="45" xfId="0" applyNumberFormat="1" applyFont="1" applyFill="1" applyBorder="1" applyAlignment="1">
      <alignment horizontal="center" vertical="center" wrapText="1"/>
    </xf>
    <xf numFmtId="3" fontId="39" fillId="2" borderId="5" xfId="0" applyNumberFormat="1" applyFont="1" applyFill="1" applyBorder="1" applyAlignment="1">
      <alignment horizontal="center" vertical="center" wrapText="1"/>
    </xf>
    <xf numFmtId="3" fontId="39" fillId="2" borderId="59" xfId="0" applyNumberFormat="1" applyFont="1" applyFill="1" applyBorder="1" applyAlignment="1">
      <alignment horizontal="center" vertical="center" wrapText="1"/>
    </xf>
    <xf numFmtId="3" fontId="39" fillId="2" borderId="24" xfId="0" applyNumberFormat="1" applyFont="1" applyFill="1" applyBorder="1" applyAlignment="1">
      <alignment horizontal="center" vertical="center" wrapText="1"/>
    </xf>
    <xf numFmtId="3" fontId="37" fillId="0" borderId="44" xfId="0" applyNumberFormat="1" applyFont="1" applyBorder="1" applyAlignment="1">
      <alignment horizontal="center" vertical="center" wrapText="1"/>
    </xf>
    <xf numFmtId="3" fontId="37" fillId="0" borderId="14" xfId="0" applyNumberFormat="1" applyFont="1" applyBorder="1" applyAlignment="1">
      <alignment horizontal="center" vertical="center" wrapText="1"/>
    </xf>
    <xf numFmtId="3" fontId="36" fillId="0" borderId="0" xfId="0" applyNumberFormat="1" applyFont="1" applyAlignment="1">
      <alignment horizontal="left" vertical="center"/>
    </xf>
    <xf numFmtId="41" fontId="71" fillId="2" borderId="46" xfId="2" applyFont="1" applyFill="1" applyBorder="1" applyAlignment="1">
      <alignment horizontal="center" vertical="center" wrapText="1"/>
    </xf>
    <xf numFmtId="41" fontId="71" fillId="2" borderId="22" xfId="2" applyFont="1" applyFill="1" applyBorder="1" applyAlignment="1">
      <alignment horizontal="center" vertical="center" wrapText="1"/>
    </xf>
    <xf numFmtId="3" fontId="39" fillId="2" borderId="57" xfId="0" applyNumberFormat="1" applyFont="1" applyFill="1" applyBorder="1" applyAlignment="1">
      <alignment horizontal="center" vertical="center" wrapText="1"/>
    </xf>
    <xf numFmtId="3" fontId="39" fillId="2" borderId="58" xfId="0" applyNumberFormat="1" applyFont="1" applyFill="1" applyBorder="1" applyAlignment="1">
      <alignment horizontal="center" vertical="center" wrapText="1"/>
    </xf>
    <xf numFmtId="0" fontId="71" fillId="2" borderId="46" xfId="0" applyFont="1" applyFill="1" applyBorder="1" applyAlignment="1">
      <alignment horizontal="center" vertical="center" wrapText="1"/>
    </xf>
    <xf numFmtId="0" fontId="71" fillId="2" borderId="22" xfId="0" applyFont="1" applyFill="1" applyBorder="1" applyAlignment="1">
      <alignment horizontal="center" vertical="center" wrapText="1"/>
    </xf>
    <xf numFmtId="0" fontId="37" fillId="0" borderId="45" xfId="0" applyFont="1" applyBorder="1" applyAlignment="1">
      <alignment vertical="center" wrapText="1"/>
    </xf>
    <xf numFmtId="0" fontId="37" fillId="0" borderId="13" xfId="0" applyFont="1" applyBorder="1" applyAlignment="1">
      <alignment vertical="center" wrapText="1"/>
    </xf>
    <xf numFmtId="41" fontId="37" fillId="0" borderId="46" xfId="2" applyFont="1" applyFill="1" applyBorder="1" applyAlignment="1">
      <alignment vertical="center" wrapText="1"/>
    </xf>
    <xf numFmtId="41" fontId="37" fillId="0" borderId="43" xfId="2" applyFont="1" applyFill="1" applyBorder="1" applyAlignment="1">
      <alignment vertical="center" wrapText="1"/>
    </xf>
    <xf numFmtId="3" fontId="11" fillId="0" borderId="45"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3" fontId="11" fillId="0" borderId="44" xfId="0" applyNumberFormat="1" applyFont="1" applyBorder="1" applyAlignment="1">
      <alignment horizontal="right" vertical="center" wrapText="1"/>
    </xf>
    <xf numFmtId="3" fontId="11" fillId="0" borderId="17" xfId="0" applyNumberFormat="1" applyFont="1" applyBorder="1" applyAlignment="1">
      <alignment horizontal="right" vertical="center" wrapText="1"/>
    </xf>
    <xf numFmtId="41" fontId="0" fillId="0" borderId="46" xfId="2" applyFont="1" applyFill="1" applyBorder="1" applyAlignment="1">
      <alignment vertical="center" wrapText="1"/>
    </xf>
    <xf numFmtId="41" fontId="0" fillId="0" borderId="22" xfId="2" applyFont="1" applyFill="1" applyBorder="1" applyAlignment="1">
      <alignment vertical="center" wrapText="1"/>
    </xf>
    <xf numFmtId="0" fontId="36" fillId="0" borderId="0" xfId="0" applyFont="1" applyAlignment="1">
      <alignment horizontal="center" vertical="center"/>
    </xf>
    <xf numFmtId="41" fontId="0" fillId="0" borderId="0" xfId="2" applyFont="1" applyFill="1" applyAlignment="1">
      <alignment horizontal="center" vertical="center"/>
    </xf>
    <xf numFmtId="41" fontId="11" fillId="0" borderId="0" xfId="2" applyFont="1" applyFill="1" applyAlignment="1">
      <alignment horizontal="center"/>
    </xf>
    <xf numFmtId="3" fontId="38" fillId="0" borderId="0" xfId="0" applyNumberFormat="1" applyFont="1" applyAlignment="1">
      <alignment horizontal="left"/>
    </xf>
    <xf numFmtId="41" fontId="11" fillId="2" borderId="0" xfId="675" applyFont="1" applyFill="1" applyAlignment="1">
      <alignment horizontal="center" vertical="center"/>
    </xf>
    <xf numFmtId="41" fontId="10" fillId="2" borderId="0" xfId="675" applyFont="1" applyFill="1" applyAlignment="1">
      <alignment horizontal="center" vertical="center"/>
    </xf>
    <xf numFmtId="41" fontId="11" fillId="2" borderId="48" xfId="675" applyFont="1" applyFill="1" applyBorder="1" applyAlignment="1">
      <alignment horizontal="center" vertical="center"/>
    </xf>
    <xf numFmtId="41" fontId="11" fillId="2" borderId="7" xfId="675" applyFont="1" applyFill="1" applyBorder="1" applyAlignment="1">
      <alignment horizontal="center" vertical="center"/>
    </xf>
    <xf numFmtId="3" fontId="11" fillId="0" borderId="45"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1" fillId="0" borderId="44"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0" fontId="57" fillId="2" borderId="21" xfId="0" applyFont="1" applyFill="1" applyBorder="1" applyAlignment="1">
      <alignment horizontal="center" vertical="center" wrapText="1"/>
    </xf>
    <xf numFmtId="41" fontId="13" fillId="2" borderId="0" xfId="2" applyFont="1" applyFill="1" applyAlignment="1">
      <alignment horizontal="center" vertical="center"/>
    </xf>
    <xf numFmtId="41" fontId="23" fillId="2" borderId="0" xfId="2" applyFont="1" applyFill="1" applyAlignment="1">
      <alignment horizontal="center" vertical="center"/>
    </xf>
    <xf numFmtId="41" fontId="19" fillId="2" borderId="0" xfId="2" applyFont="1" applyFill="1" applyAlignment="1">
      <alignment horizontal="center" vertical="center"/>
    </xf>
    <xf numFmtId="41" fontId="57" fillId="2" borderId="48" xfId="2" applyFont="1" applyFill="1" applyBorder="1" applyAlignment="1">
      <alignment horizontal="center" vertical="center" wrapText="1"/>
    </xf>
    <xf numFmtId="41" fontId="57" fillId="2" borderId="3" xfId="2" applyFont="1" applyFill="1" applyBorder="1" applyAlignment="1">
      <alignment horizontal="center" vertical="center" wrapText="1"/>
    </xf>
    <xf numFmtId="41" fontId="57" fillId="2" borderId="7" xfId="2" applyFont="1" applyFill="1" applyBorder="1" applyAlignment="1">
      <alignment horizontal="center" vertical="center" wrapText="1"/>
    </xf>
    <xf numFmtId="41" fontId="57" fillId="2" borderId="45" xfId="2" applyFont="1" applyFill="1" applyBorder="1" applyAlignment="1">
      <alignment horizontal="center" vertical="center" wrapText="1"/>
    </xf>
    <xf numFmtId="41" fontId="57" fillId="2" borderId="2" xfId="2" applyFont="1" applyFill="1" applyBorder="1" applyAlignment="1">
      <alignment horizontal="center" vertical="center" wrapText="1"/>
    </xf>
    <xf numFmtId="41" fontId="57" fillId="2" borderId="13" xfId="2" applyFont="1" applyFill="1" applyBorder="1" applyAlignment="1">
      <alignment horizontal="center" vertical="center" wrapText="1"/>
    </xf>
    <xf numFmtId="0" fontId="57" fillId="2" borderId="50" xfId="0" applyFont="1" applyFill="1" applyBorder="1" applyAlignment="1">
      <alignment horizontal="center" vertical="center" wrapText="1"/>
    </xf>
    <xf numFmtId="0" fontId="57" fillId="2" borderId="51" xfId="0" applyFont="1" applyFill="1" applyBorder="1" applyAlignment="1">
      <alignment horizontal="center" vertical="center" wrapText="1"/>
    </xf>
    <xf numFmtId="0" fontId="57" fillId="2" borderId="49" xfId="0" applyFont="1" applyFill="1" applyBorder="1" applyAlignment="1">
      <alignment horizontal="center" vertical="center" wrapText="1"/>
    </xf>
    <xf numFmtId="0" fontId="57" fillId="2" borderId="49" xfId="0" applyFont="1" applyFill="1" applyBorder="1" applyAlignment="1">
      <alignment horizontal="center" vertical="top" wrapText="1"/>
    </xf>
    <xf numFmtId="0" fontId="57" fillId="2" borderId="30" xfId="0" applyFont="1" applyFill="1" applyBorder="1" applyAlignment="1">
      <alignment horizontal="center" vertical="top" wrapText="1"/>
    </xf>
    <xf numFmtId="0" fontId="57" fillId="2" borderId="25" xfId="0" applyFont="1" applyFill="1" applyBorder="1" applyAlignment="1">
      <alignment horizontal="center" vertical="center" wrapText="1"/>
    </xf>
    <xf numFmtId="0" fontId="57" fillId="2" borderId="13" xfId="0" applyFont="1" applyFill="1" applyBorder="1" applyAlignment="1">
      <alignment horizontal="center" vertical="center" wrapText="1"/>
    </xf>
    <xf numFmtId="0" fontId="57" fillId="2" borderId="31" xfId="0" applyFont="1" applyFill="1" applyBorder="1" applyAlignment="1">
      <alignment horizontal="center" vertical="center" wrapText="1"/>
    </xf>
    <xf numFmtId="0" fontId="57" fillId="2" borderId="33" xfId="0" applyFont="1" applyFill="1" applyBorder="1" applyAlignment="1">
      <alignment horizontal="center" vertical="center" wrapText="1"/>
    </xf>
    <xf numFmtId="3" fontId="57" fillId="2" borderId="25" xfId="0" applyNumberFormat="1" applyFont="1" applyFill="1" applyBorder="1" applyAlignment="1">
      <alignment horizontal="center" vertical="center" wrapText="1"/>
    </xf>
    <xf numFmtId="3" fontId="57" fillId="2" borderId="13" xfId="0" applyNumberFormat="1" applyFont="1" applyFill="1" applyBorder="1" applyAlignment="1">
      <alignment horizontal="center" vertical="center" wrapText="1"/>
    </xf>
    <xf numFmtId="0" fontId="57" fillId="2" borderId="2" xfId="0" applyFont="1" applyFill="1" applyBorder="1" applyAlignment="1">
      <alignment horizontal="center" vertical="center" wrapText="1"/>
    </xf>
    <xf numFmtId="0" fontId="22" fillId="2" borderId="0" xfId="0" applyFont="1" applyFill="1" applyAlignment="1">
      <alignment horizontal="left" wrapText="1"/>
    </xf>
    <xf numFmtId="0" fontId="23" fillId="2" borderId="0" xfId="0" applyFont="1" applyFill="1" applyAlignment="1">
      <alignment horizontal="left"/>
    </xf>
    <xf numFmtId="0" fontId="22" fillId="2" borderId="0" xfId="0" applyFont="1" applyFill="1" applyAlignment="1">
      <alignment horizontal="left" vertical="center" wrapText="1"/>
    </xf>
    <xf numFmtId="0" fontId="26" fillId="2" borderId="0" xfId="0" applyFont="1" applyFill="1" applyAlignment="1">
      <alignment horizontal="left" vertical="center" wrapText="1"/>
    </xf>
    <xf numFmtId="0" fontId="27" fillId="2" borderId="0" xfId="0" applyFont="1" applyFill="1" applyAlignment="1">
      <alignment horizontal="left" vertical="center" wrapText="1"/>
    </xf>
    <xf numFmtId="0" fontId="22" fillId="0" borderId="0" xfId="0" applyFont="1" applyAlignment="1">
      <alignment horizontal="left" wrapText="1"/>
    </xf>
    <xf numFmtId="0" fontId="22" fillId="0" borderId="0" xfId="0" applyFont="1" applyAlignment="1">
      <alignment horizontal="left" vertical="center" wrapText="1"/>
    </xf>
    <xf numFmtId="0" fontId="13" fillId="2" borderId="0" xfId="0" applyFont="1" applyFill="1" applyAlignment="1">
      <alignment horizontal="center" vertical="center" wrapText="1"/>
    </xf>
    <xf numFmtId="0" fontId="23" fillId="2" borderId="0" xfId="0" applyFont="1" applyFill="1" applyAlignment="1">
      <alignment horizontal="center" wrapText="1"/>
    </xf>
    <xf numFmtId="0" fontId="27" fillId="0" borderId="0" xfId="0" applyFont="1" applyAlignment="1">
      <alignment horizontal="left" vertical="center" wrapText="1"/>
    </xf>
    <xf numFmtId="0" fontId="23" fillId="2" borderId="19" xfId="0" applyFont="1" applyFill="1" applyBorder="1" applyAlignment="1">
      <alignment horizontal="center"/>
    </xf>
    <xf numFmtId="0" fontId="23" fillId="2" borderId="19" xfId="0" applyFont="1" applyFill="1" applyBorder="1" applyAlignment="1">
      <alignment horizontal="left" vertical="center" wrapText="1"/>
    </xf>
    <xf numFmtId="0" fontId="29" fillId="2" borderId="19" xfId="0" applyFont="1" applyFill="1" applyBorder="1" applyAlignment="1">
      <alignment horizontal="left" vertical="center"/>
    </xf>
    <xf numFmtId="0" fontId="29" fillId="2" borderId="19" xfId="0" applyFont="1" applyFill="1" applyBorder="1" applyAlignment="1">
      <alignment horizontal="center" vertical="center"/>
    </xf>
    <xf numFmtId="0" fontId="25" fillId="2" borderId="0" xfId="0" applyFont="1" applyFill="1" applyAlignment="1">
      <alignment horizontal="left"/>
    </xf>
    <xf numFmtId="0" fontId="26" fillId="2" borderId="53" xfId="0" applyFont="1" applyFill="1" applyBorder="1" applyAlignment="1">
      <alignment horizontal="left"/>
    </xf>
    <xf numFmtId="0" fontId="26" fillId="2" borderId="8" xfId="0" applyFont="1" applyFill="1" applyBorder="1" applyAlignment="1">
      <alignment horizontal="left"/>
    </xf>
    <xf numFmtId="0" fontId="26" fillId="2" borderId="29" xfId="0" applyFont="1" applyFill="1" applyBorder="1" applyAlignment="1">
      <alignment horizontal="center" wrapText="1"/>
    </xf>
    <xf numFmtId="0" fontId="26" fillId="2" borderId="19" xfId="0" applyFont="1" applyFill="1" applyBorder="1" applyAlignment="1">
      <alignment horizontal="center" wrapText="1"/>
    </xf>
    <xf numFmtId="0" fontId="23" fillId="2" borderId="19" xfId="0" applyFont="1" applyFill="1" applyBorder="1" applyAlignment="1">
      <alignment horizontal="center" vertical="center" wrapText="1"/>
    </xf>
    <xf numFmtId="0" fontId="29" fillId="0" borderId="19" xfId="0" applyFont="1" applyBorder="1" applyAlignment="1">
      <alignment horizontal="center" vertical="center"/>
    </xf>
    <xf numFmtId="0" fontId="23" fillId="0" borderId="25" xfId="0" applyFont="1" applyBorder="1" applyAlignment="1">
      <alignment horizontal="center" vertical="center"/>
    </xf>
    <xf numFmtId="0" fontId="23" fillId="0" borderId="13" xfId="0" applyFont="1" applyBorder="1" applyAlignment="1">
      <alignment horizontal="center" vertical="center"/>
    </xf>
    <xf numFmtId="0" fontId="23" fillId="2" borderId="38" xfId="0" applyFont="1" applyFill="1" applyBorder="1" applyAlignment="1">
      <alignment horizontal="center"/>
    </xf>
    <xf numFmtId="0" fontId="23" fillId="2" borderId="20" xfId="0" applyFont="1" applyFill="1" applyBorder="1" applyAlignment="1">
      <alignment horizontal="center"/>
    </xf>
    <xf numFmtId="0" fontId="23" fillId="2" borderId="11" xfId="0" applyFont="1" applyFill="1" applyBorder="1" applyAlignment="1">
      <alignment horizontal="center"/>
    </xf>
    <xf numFmtId="0" fontId="26" fillId="2" borderId="52" xfId="0" applyFont="1" applyFill="1" applyBorder="1" applyAlignment="1">
      <alignment horizontal="center" wrapText="1"/>
    </xf>
    <xf numFmtId="0" fontId="26" fillId="2" borderId="21" xfId="0" applyFont="1" applyFill="1" applyBorder="1" applyAlignment="1">
      <alignment horizontal="center" wrapText="1"/>
    </xf>
    <xf numFmtId="0" fontId="23" fillId="2" borderId="25" xfId="0" applyFont="1" applyFill="1" applyBorder="1" applyAlignment="1">
      <alignment horizontal="center"/>
    </xf>
    <xf numFmtId="0" fontId="23" fillId="2" borderId="13" xfId="0" applyFont="1" applyFill="1" applyBorder="1" applyAlignment="1">
      <alignment horizontal="center"/>
    </xf>
    <xf numFmtId="0" fontId="22" fillId="2" borderId="0" xfId="0" applyFont="1" applyFill="1" applyAlignment="1">
      <alignment horizontal="left" vertical="top" wrapText="1"/>
    </xf>
    <xf numFmtId="0" fontId="23" fillId="2" borderId="25" xfId="0" applyFont="1" applyFill="1" applyBorder="1" applyAlignment="1">
      <alignment horizontal="left"/>
    </xf>
    <xf numFmtId="0" fontId="23" fillId="2" borderId="13" xfId="0" applyFont="1" applyFill="1" applyBorder="1" applyAlignment="1">
      <alignment horizontal="left"/>
    </xf>
    <xf numFmtId="3" fontId="37" fillId="0" borderId="19" xfId="0" applyNumberFormat="1" applyFont="1" applyFill="1" applyBorder="1" applyAlignment="1">
      <alignment horizontal="center" vertical="center" wrapText="1"/>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tima.ozorio\AppData\Local\Temp\dba04b84-ad99-4f29-9141-e39a87c47914_UENOCBSAMarzo2024.rar.914\UENOCBSAMarzo2024\UENO%20CBSA%20EEFF%2031_03_2024.xlsx" TargetMode="External"/><Relationship Id="rId1" Type="http://schemas.openxmlformats.org/officeDocument/2006/relationships/externalLinkPath" Target="file:///C:\Users\fatima.ozorio\AppData\Local\Temp\dba04b84-ad99-4f29-9141-e39a87c47914_UENOCBSAMarzo2024.rar.914\UENOCBSAMarzo2024\UENO%20CBSA%20EEFF%2031_03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GENERAL"/>
      <sheetName val="BALANCE"/>
      <sheetName val="RESULTADO"/>
      <sheetName val="FLUJO"/>
      <sheetName val="ESTADO DE VARIACION DE PATR"/>
      <sheetName val="NOTAS A LOS ESTADOS CONTABL"/>
      <sheetName val="NOTA 5 A-Z "/>
    </sheetNames>
    <sheetDataSet>
      <sheetData sheetId="0"/>
      <sheetData sheetId="1"/>
      <sheetData sheetId="2">
        <row r="46">
          <cell r="B46" t="str">
            <v>Servicios personales</v>
          </cell>
          <cell r="C46">
            <v>0</v>
          </cell>
        </row>
        <row r="47">
          <cell r="B47" t="str">
            <v xml:space="preserve">Sueldos y jornales </v>
          </cell>
          <cell r="C47">
            <v>-80400000</v>
          </cell>
        </row>
        <row r="48">
          <cell r="B48" t="str">
            <v xml:space="preserve">Aguinaldos pagados </v>
          </cell>
          <cell r="C48">
            <v>-6699999</v>
          </cell>
        </row>
        <row r="49">
          <cell r="B49" t="str">
            <v xml:space="preserve">Aportes </v>
          </cell>
          <cell r="C49">
            <v>-13266000</v>
          </cell>
        </row>
        <row r="50">
          <cell r="B50" t="str">
            <v>Remuneración Sindico</v>
          </cell>
          <cell r="C50">
            <v>0</v>
          </cell>
        </row>
        <row r="51">
          <cell r="B51" t="str">
            <v>Honorarios Profesionales</v>
          </cell>
          <cell r="C51">
            <v>-255576765</v>
          </cell>
        </row>
        <row r="52">
          <cell r="B52" t="str">
            <v xml:space="preserve">Beneficios al Personal </v>
          </cell>
          <cell r="C52">
            <v>-4233639</v>
          </cell>
        </row>
        <row r="53">
          <cell r="B53" t="str">
            <v>Previsión, amortización y depreciaciones</v>
          </cell>
          <cell r="C53">
            <v>0</v>
          </cell>
        </row>
        <row r="54">
          <cell r="B54" t="str">
            <v>Capacitaciones</v>
          </cell>
          <cell r="C54">
            <v>0</v>
          </cell>
        </row>
        <row r="55">
          <cell r="B55" t="str">
            <v>Alquileres</v>
          </cell>
          <cell r="C55">
            <v>0</v>
          </cell>
        </row>
        <row r="56">
          <cell r="B56" t="str">
            <v>Gastos generales</v>
          </cell>
          <cell r="C56">
            <v>-40573658</v>
          </cell>
        </row>
        <row r="57">
          <cell r="B57" t="str">
            <v xml:space="preserve">Depreciacion del ejercicio </v>
          </cell>
          <cell r="C57">
            <v>-17606961</v>
          </cell>
        </row>
        <row r="58">
          <cell r="B58" t="str">
            <v xml:space="preserve">Amortización del ejercicio </v>
          </cell>
          <cell r="C58">
            <v>-62294634</v>
          </cell>
        </row>
        <row r="59">
          <cell r="B59" t="str">
            <v>Publicidad y Propagandas</v>
          </cell>
          <cell r="C59">
            <v>0</v>
          </cell>
        </row>
        <row r="60">
          <cell r="B60" t="str">
            <v>Impuestos, tasas y contribuciones</v>
          </cell>
          <cell r="C60">
            <v>0</v>
          </cell>
        </row>
        <row r="61">
          <cell r="B61" t="str">
            <v>Gastos Financieros</v>
          </cell>
          <cell r="C61">
            <v>0</v>
          </cell>
        </row>
      </sheetData>
      <sheetData sheetId="3"/>
      <sheetData sheetId="4">
        <row r="18">
          <cell r="E18">
            <v>4630564</v>
          </cell>
        </row>
      </sheetData>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8BFF8-5C51-4611-ACE0-83C7F49CAEE9}">
  <dimension ref="A1:K249"/>
  <sheetViews>
    <sheetView showGridLines="0" workbookViewId="0">
      <selection activeCell="E10" sqref="E10"/>
    </sheetView>
  </sheetViews>
  <sheetFormatPr baseColWidth="10" defaultRowHeight="13.2" outlineLevelCol="1"/>
  <cols>
    <col min="1" max="1" width="21.33203125" style="241" customWidth="1" outlineLevel="1"/>
    <col min="2" max="2" width="14.44140625" style="241" customWidth="1"/>
    <col min="3" max="3" width="34.88671875" style="241" customWidth="1"/>
    <col min="4" max="4" width="14.44140625" style="241" customWidth="1"/>
    <col min="5" max="5" width="44.44140625" style="241" customWidth="1"/>
    <col min="6" max="6" width="24" style="241" customWidth="1"/>
    <col min="7" max="7" width="9.109375" style="241" customWidth="1"/>
    <col min="8" max="8" width="21.33203125" style="241" customWidth="1" outlineLevel="1"/>
    <col min="9" max="9" width="16.109375" style="241" customWidth="1" outlineLevel="1"/>
    <col min="10" max="10" width="7.88671875" style="241" customWidth="1" outlineLevel="1"/>
    <col min="11" max="11" width="11.6640625" style="241" customWidth="1"/>
    <col min="12" max="257" width="9.109375" style="241" customWidth="1"/>
    <col min="258" max="258" width="14.44140625" style="241" customWidth="1"/>
    <col min="259" max="259" width="44.44140625" style="241" customWidth="1"/>
    <col min="260" max="260" width="14.44140625" style="241" customWidth="1"/>
    <col min="261" max="261" width="44.44140625" style="241" customWidth="1"/>
    <col min="262" max="262" width="24" style="241" customWidth="1"/>
    <col min="263" max="513" width="9.109375" style="241" customWidth="1"/>
    <col min="514" max="514" width="14.44140625" style="241" customWidth="1"/>
    <col min="515" max="515" width="44.44140625" style="241" customWidth="1"/>
    <col min="516" max="516" width="14.44140625" style="241" customWidth="1"/>
    <col min="517" max="517" width="44.44140625" style="241" customWidth="1"/>
    <col min="518" max="518" width="24" style="241" customWidth="1"/>
    <col min="519" max="769" width="9.109375" style="241" customWidth="1"/>
    <col min="770" max="770" width="14.44140625" style="241" customWidth="1"/>
    <col min="771" max="771" width="44.44140625" style="241" customWidth="1"/>
    <col min="772" max="772" width="14.44140625" style="241" customWidth="1"/>
    <col min="773" max="773" width="44.44140625" style="241" customWidth="1"/>
    <col min="774" max="774" width="24" style="241" customWidth="1"/>
    <col min="775" max="1025" width="9.109375" style="241" customWidth="1"/>
    <col min="1026" max="1026" width="14.44140625" style="241" customWidth="1"/>
    <col min="1027" max="1027" width="44.44140625" style="241" customWidth="1"/>
    <col min="1028" max="1028" width="14.44140625" style="241" customWidth="1"/>
    <col min="1029" max="1029" width="44.44140625" style="241" customWidth="1"/>
    <col min="1030" max="1030" width="24" style="241" customWidth="1"/>
    <col min="1031" max="1281" width="9.109375" style="241" customWidth="1"/>
    <col min="1282" max="1282" width="14.44140625" style="241" customWidth="1"/>
    <col min="1283" max="1283" width="44.44140625" style="241" customWidth="1"/>
    <col min="1284" max="1284" width="14.44140625" style="241" customWidth="1"/>
    <col min="1285" max="1285" width="44.44140625" style="241" customWidth="1"/>
    <col min="1286" max="1286" width="24" style="241" customWidth="1"/>
    <col min="1287" max="1537" width="9.109375" style="241" customWidth="1"/>
    <col min="1538" max="1538" width="14.44140625" style="241" customWidth="1"/>
    <col min="1539" max="1539" width="44.44140625" style="241" customWidth="1"/>
    <col min="1540" max="1540" width="14.44140625" style="241" customWidth="1"/>
    <col min="1541" max="1541" width="44.44140625" style="241" customWidth="1"/>
    <col min="1542" max="1542" width="24" style="241" customWidth="1"/>
    <col min="1543" max="1793" width="9.109375" style="241" customWidth="1"/>
    <col min="1794" max="1794" width="14.44140625" style="241" customWidth="1"/>
    <col min="1795" max="1795" width="44.44140625" style="241" customWidth="1"/>
    <col min="1796" max="1796" width="14.44140625" style="241" customWidth="1"/>
    <col min="1797" max="1797" width="44.44140625" style="241" customWidth="1"/>
    <col min="1798" max="1798" width="24" style="241" customWidth="1"/>
    <col min="1799" max="2049" width="9.109375" style="241" customWidth="1"/>
    <col min="2050" max="2050" width="14.44140625" style="241" customWidth="1"/>
    <col min="2051" max="2051" width="44.44140625" style="241" customWidth="1"/>
    <col min="2052" max="2052" width="14.44140625" style="241" customWidth="1"/>
    <col min="2053" max="2053" width="44.44140625" style="241" customWidth="1"/>
    <col min="2054" max="2054" width="24" style="241" customWidth="1"/>
    <col min="2055" max="2305" width="9.109375" style="241" customWidth="1"/>
    <col min="2306" max="2306" width="14.44140625" style="241" customWidth="1"/>
    <col min="2307" max="2307" width="44.44140625" style="241" customWidth="1"/>
    <col min="2308" max="2308" width="14.44140625" style="241" customWidth="1"/>
    <col min="2309" max="2309" width="44.44140625" style="241" customWidth="1"/>
    <col min="2310" max="2310" width="24" style="241" customWidth="1"/>
    <col min="2311" max="2561" width="9.109375" style="241" customWidth="1"/>
    <col min="2562" max="2562" width="14.44140625" style="241" customWidth="1"/>
    <col min="2563" max="2563" width="44.44140625" style="241" customWidth="1"/>
    <col min="2564" max="2564" width="14.44140625" style="241" customWidth="1"/>
    <col min="2565" max="2565" width="44.44140625" style="241" customWidth="1"/>
    <col min="2566" max="2566" width="24" style="241" customWidth="1"/>
    <col min="2567" max="2817" width="9.109375" style="241" customWidth="1"/>
    <col min="2818" max="2818" width="14.44140625" style="241" customWidth="1"/>
    <col min="2819" max="2819" width="44.44140625" style="241" customWidth="1"/>
    <col min="2820" max="2820" width="14.44140625" style="241" customWidth="1"/>
    <col min="2821" max="2821" width="44.44140625" style="241" customWidth="1"/>
    <col min="2822" max="2822" width="24" style="241" customWidth="1"/>
    <col min="2823" max="3073" width="9.109375" style="241" customWidth="1"/>
    <col min="3074" max="3074" width="14.44140625" style="241" customWidth="1"/>
    <col min="3075" max="3075" width="44.44140625" style="241" customWidth="1"/>
    <col min="3076" max="3076" width="14.44140625" style="241" customWidth="1"/>
    <col min="3077" max="3077" width="44.44140625" style="241" customWidth="1"/>
    <col min="3078" max="3078" width="24" style="241" customWidth="1"/>
    <col min="3079" max="3329" width="9.109375" style="241" customWidth="1"/>
    <col min="3330" max="3330" width="14.44140625" style="241" customWidth="1"/>
    <col min="3331" max="3331" width="44.44140625" style="241" customWidth="1"/>
    <col min="3332" max="3332" width="14.44140625" style="241" customWidth="1"/>
    <col min="3333" max="3333" width="44.44140625" style="241" customWidth="1"/>
    <col min="3334" max="3334" width="24" style="241" customWidth="1"/>
    <col min="3335" max="3585" width="9.109375" style="241" customWidth="1"/>
    <col min="3586" max="3586" width="14.44140625" style="241" customWidth="1"/>
    <col min="3587" max="3587" width="44.44140625" style="241" customWidth="1"/>
    <col min="3588" max="3588" width="14.44140625" style="241" customWidth="1"/>
    <col min="3589" max="3589" width="44.44140625" style="241" customWidth="1"/>
    <col min="3590" max="3590" width="24" style="241" customWidth="1"/>
    <col min="3591" max="3841" width="9.109375" style="241" customWidth="1"/>
    <col min="3842" max="3842" width="14.44140625" style="241" customWidth="1"/>
    <col min="3843" max="3843" width="44.44140625" style="241" customWidth="1"/>
    <col min="3844" max="3844" width="14.44140625" style="241" customWidth="1"/>
    <col min="3845" max="3845" width="44.44140625" style="241" customWidth="1"/>
    <col min="3846" max="3846" width="24" style="241" customWidth="1"/>
    <col min="3847" max="4097" width="9.109375" style="241" customWidth="1"/>
    <col min="4098" max="4098" width="14.44140625" style="241" customWidth="1"/>
    <col min="4099" max="4099" width="44.44140625" style="241" customWidth="1"/>
    <col min="4100" max="4100" width="14.44140625" style="241" customWidth="1"/>
    <col min="4101" max="4101" width="44.44140625" style="241" customWidth="1"/>
    <col min="4102" max="4102" width="24" style="241" customWidth="1"/>
    <col min="4103" max="4353" width="9.109375" style="241" customWidth="1"/>
    <col min="4354" max="4354" width="14.44140625" style="241" customWidth="1"/>
    <col min="4355" max="4355" width="44.44140625" style="241" customWidth="1"/>
    <col min="4356" max="4356" width="14.44140625" style="241" customWidth="1"/>
    <col min="4357" max="4357" width="44.44140625" style="241" customWidth="1"/>
    <col min="4358" max="4358" width="24" style="241" customWidth="1"/>
    <col min="4359" max="4609" width="9.109375" style="241" customWidth="1"/>
    <col min="4610" max="4610" width="14.44140625" style="241" customWidth="1"/>
    <col min="4611" max="4611" width="44.44140625" style="241" customWidth="1"/>
    <col min="4612" max="4612" width="14.44140625" style="241" customWidth="1"/>
    <col min="4613" max="4613" width="44.44140625" style="241" customWidth="1"/>
    <col min="4614" max="4614" width="24" style="241" customWidth="1"/>
    <col min="4615" max="4865" width="9.109375" style="241" customWidth="1"/>
    <col min="4866" max="4866" width="14.44140625" style="241" customWidth="1"/>
    <col min="4867" max="4867" width="44.44140625" style="241" customWidth="1"/>
    <col min="4868" max="4868" width="14.44140625" style="241" customWidth="1"/>
    <col min="4869" max="4869" width="44.44140625" style="241" customWidth="1"/>
    <col min="4870" max="4870" width="24" style="241" customWidth="1"/>
    <col min="4871" max="5121" width="9.109375" style="241" customWidth="1"/>
    <col min="5122" max="5122" width="14.44140625" style="241" customWidth="1"/>
    <col min="5123" max="5123" width="44.44140625" style="241" customWidth="1"/>
    <col min="5124" max="5124" width="14.44140625" style="241" customWidth="1"/>
    <col min="5125" max="5125" width="44.44140625" style="241" customWidth="1"/>
    <col min="5126" max="5126" width="24" style="241" customWidth="1"/>
    <col min="5127" max="5377" width="9.109375" style="241" customWidth="1"/>
    <col min="5378" max="5378" width="14.44140625" style="241" customWidth="1"/>
    <col min="5379" max="5379" width="44.44140625" style="241" customWidth="1"/>
    <col min="5380" max="5380" width="14.44140625" style="241" customWidth="1"/>
    <col min="5381" max="5381" width="44.44140625" style="241" customWidth="1"/>
    <col min="5382" max="5382" width="24" style="241" customWidth="1"/>
    <col min="5383" max="5633" width="9.109375" style="241" customWidth="1"/>
    <col min="5634" max="5634" width="14.44140625" style="241" customWidth="1"/>
    <col min="5635" max="5635" width="44.44140625" style="241" customWidth="1"/>
    <col min="5636" max="5636" width="14.44140625" style="241" customWidth="1"/>
    <col min="5637" max="5637" width="44.44140625" style="241" customWidth="1"/>
    <col min="5638" max="5638" width="24" style="241" customWidth="1"/>
    <col min="5639" max="5889" width="9.109375" style="241" customWidth="1"/>
    <col min="5890" max="5890" width="14.44140625" style="241" customWidth="1"/>
    <col min="5891" max="5891" width="44.44140625" style="241" customWidth="1"/>
    <col min="5892" max="5892" width="14.44140625" style="241" customWidth="1"/>
    <col min="5893" max="5893" width="44.44140625" style="241" customWidth="1"/>
    <col min="5894" max="5894" width="24" style="241" customWidth="1"/>
    <col min="5895" max="6145" width="9.109375" style="241" customWidth="1"/>
    <col min="6146" max="6146" width="14.44140625" style="241" customWidth="1"/>
    <col min="6147" max="6147" width="44.44140625" style="241" customWidth="1"/>
    <col min="6148" max="6148" width="14.44140625" style="241" customWidth="1"/>
    <col min="6149" max="6149" width="44.44140625" style="241" customWidth="1"/>
    <col min="6150" max="6150" width="24" style="241" customWidth="1"/>
    <col min="6151" max="6401" width="9.109375" style="241" customWidth="1"/>
    <col min="6402" max="6402" width="14.44140625" style="241" customWidth="1"/>
    <col min="6403" max="6403" width="44.44140625" style="241" customWidth="1"/>
    <col min="6404" max="6404" width="14.44140625" style="241" customWidth="1"/>
    <col min="6405" max="6405" width="44.44140625" style="241" customWidth="1"/>
    <col min="6406" max="6406" width="24" style="241" customWidth="1"/>
    <col min="6407" max="6657" width="9.109375" style="241" customWidth="1"/>
    <col min="6658" max="6658" width="14.44140625" style="241" customWidth="1"/>
    <col min="6659" max="6659" width="44.44140625" style="241" customWidth="1"/>
    <col min="6660" max="6660" width="14.44140625" style="241" customWidth="1"/>
    <col min="6661" max="6661" width="44.44140625" style="241" customWidth="1"/>
    <col min="6662" max="6662" width="24" style="241" customWidth="1"/>
    <col min="6663" max="6913" width="9.109375" style="241" customWidth="1"/>
    <col min="6914" max="6914" width="14.44140625" style="241" customWidth="1"/>
    <col min="6915" max="6915" width="44.44140625" style="241" customWidth="1"/>
    <col min="6916" max="6916" width="14.44140625" style="241" customWidth="1"/>
    <col min="6917" max="6917" width="44.44140625" style="241" customWidth="1"/>
    <col min="6918" max="6918" width="24" style="241" customWidth="1"/>
    <col min="6919" max="7169" width="9.109375" style="241" customWidth="1"/>
    <col min="7170" max="7170" width="14.44140625" style="241" customWidth="1"/>
    <col min="7171" max="7171" width="44.44140625" style="241" customWidth="1"/>
    <col min="7172" max="7172" width="14.44140625" style="241" customWidth="1"/>
    <col min="7173" max="7173" width="44.44140625" style="241" customWidth="1"/>
    <col min="7174" max="7174" width="24" style="241" customWidth="1"/>
    <col min="7175" max="7425" width="9.109375" style="241" customWidth="1"/>
    <col min="7426" max="7426" width="14.44140625" style="241" customWidth="1"/>
    <col min="7427" max="7427" width="44.44140625" style="241" customWidth="1"/>
    <col min="7428" max="7428" width="14.44140625" style="241" customWidth="1"/>
    <col min="7429" max="7429" width="44.44140625" style="241" customWidth="1"/>
    <col min="7430" max="7430" width="24" style="241" customWidth="1"/>
    <col min="7431" max="7681" width="9.109375" style="241" customWidth="1"/>
    <col min="7682" max="7682" width="14.44140625" style="241" customWidth="1"/>
    <col min="7683" max="7683" width="44.44140625" style="241" customWidth="1"/>
    <col min="7684" max="7684" width="14.44140625" style="241" customWidth="1"/>
    <col min="7685" max="7685" width="44.44140625" style="241" customWidth="1"/>
    <col min="7686" max="7686" width="24" style="241" customWidth="1"/>
    <col min="7687" max="7937" width="9.109375" style="241" customWidth="1"/>
    <col min="7938" max="7938" width="14.44140625" style="241" customWidth="1"/>
    <col min="7939" max="7939" width="44.44140625" style="241" customWidth="1"/>
    <col min="7940" max="7940" width="14.44140625" style="241" customWidth="1"/>
    <col min="7941" max="7941" width="44.44140625" style="241" customWidth="1"/>
    <col min="7942" max="7942" width="24" style="241" customWidth="1"/>
    <col min="7943" max="8193" width="9.109375" style="241" customWidth="1"/>
    <col min="8194" max="8194" width="14.44140625" style="241" customWidth="1"/>
    <col min="8195" max="8195" width="44.44140625" style="241" customWidth="1"/>
    <col min="8196" max="8196" width="14.44140625" style="241" customWidth="1"/>
    <col min="8197" max="8197" width="44.44140625" style="241" customWidth="1"/>
    <col min="8198" max="8198" width="24" style="241" customWidth="1"/>
    <col min="8199" max="8449" width="9.109375" style="241" customWidth="1"/>
    <col min="8450" max="8450" width="14.44140625" style="241" customWidth="1"/>
    <col min="8451" max="8451" width="44.44140625" style="241" customWidth="1"/>
    <col min="8452" max="8452" width="14.44140625" style="241" customWidth="1"/>
    <col min="8453" max="8453" width="44.44140625" style="241" customWidth="1"/>
    <col min="8454" max="8454" width="24" style="241" customWidth="1"/>
    <col min="8455" max="8705" width="9.109375" style="241" customWidth="1"/>
    <col min="8706" max="8706" width="14.44140625" style="241" customWidth="1"/>
    <col min="8707" max="8707" width="44.44140625" style="241" customWidth="1"/>
    <col min="8708" max="8708" width="14.44140625" style="241" customWidth="1"/>
    <col min="8709" max="8709" width="44.44140625" style="241" customWidth="1"/>
    <col min="8710" max="8710" width="24" style="241" customWidth="1"/>
    <col min="8711" max="8961" width="9.109375" style="241" customWidth="1"/>
    <col min="8962" max="8962" width="14.44140625" style="241" customWidth="1"/>
    <col min="8963" max="8963" width="44.44140625" style="241" customWidth="1"/>
    <col min="8964" max="8964" width="14.44140625" style="241" customWidth="1"/>
    <col min="8965" max="8965" width="44.44140625" style="241" customWidth="1"/>
    <col min="8966" max="8966" width="24" style="241" customWidth="1"/>
    <col min="8967" max="9217" width="9.109375" style="241" customWidth="1"/>
    <col min="9218" max="9218" width="14.44140625" style="241" customWidth="1"/>
    <col min="9219" max="9219" width="44.44140625" style="241" customWidth="1"/>
    <col min="9220" max="9220" width="14.44140625" style="241" customWidth="1"/>
    <col min="9221" max="9221" width="44.44140625" style="241" customWidth="1"/>
    <col min="9222" max="9222" width="24" style="241" customWidth="1"/>
    <col min="9223" max="9473" width="9.109375" style="241" customWidth="1"/>
    <col min="9474" max="9474" width="14.44140625" style="241" customWidth="1"/>
    <col min="9475" max="9475" width="44.44140625" style="241" customWidth="1"/>
    <col min="9476" max="9476" width="14.44140625" style="241" customWidth="1"/>
    <col min="9477" max="9477" width="44.44140625" style="241" customWidth="1"/>
    <col min="9478" max="9478" width="24" style="241" customWidth="1"/>
    <col min="9479" max="9729" width="9.109375" style="241" customWidth="1"/>
    <col min="9730" max="9730" width="14.44140625" style="241" customWidth="1"/>
    <col min="9731" max="9731" width="44.44140625" style="241" customWidth="1"/>
    <col min="9732" max="9732" width="14.44140625" style="241" customWidth="1"/>
    <col min="9733" max="9733" width="44.44140625" style="241" customWidth="1"/>
    <col min="9734" max="9734" width="24" style="241" customWidth="1"/>
    <col min="9735" max="9985" width="9.109375" style="241" customWidth="1"/>
    <col min="9986" max="9986" width="14.44140625" style="241" customWidth="1"/>
    <col min="9987" max="9987" width="44.44140625" style="241" customWidth="1"/>
    <col min="9988" max="9988" width="14.44140625" style="241" customWidth="1"/>
    <col min="9989" max="9989" width="44.44140625" style="241" customWidth="1"/>
    <col min="9990" max="9990" width="24" style="241" customWidth="1"/>
    <col min="9991" max="10241" width="9.109375" style="241" customWidth="1"/>
    <col min="10242" max="10242" width="14.44140625" style="241" customWidth="1"/>
    <col min="10243" max="10243" width="44.44140625" style="241" customWidth="1"/>
    <col min="10244" max="10244" width="14.44140625" style="241" customWidth="1"/>
    <col min="10245" max="10245" width="44.44140625" style="241" customWidth="1"/>
    <col min="10246" max="10246" width="24" style="241" customWidth="1"/>
    <col min="10247" max="10497" width="9.109375" style="241" customWidth="1"/>
    <col min="10498" max="10498" width="14.44140625" style="241" customWidth="1"/>
    <col min="10499" max="10499" width="44.44140625" style="241" customWidth="1"/>
    <col min="10500" max="10500" width="14.44140625" style="241" customWidth="1"/>
    <col min="10501" max="10501" width="44.44140625" style="241" customWidth="1"/>
    <col min="10502" max="10502" width="24" style="241" customWidth="1"/>
    <col min="10503" max="10753" width="9.109375" style="241" customWidth="1"/>
    <col min="10754" max="10754" width="14.44140625" style="241" customWidth="1"/>
    <col min="10755" max="10755" width="44.44140625" style="241" customWidth="1"/>
    <col min="10756" max="10756" width="14.44140625" style="241" customWidth="1"/>
    <col min="10757" max="10757" width="44.44140625" style="241" customWidth="1"/>
    <col min="10758" max="10758" width="24" style="241" customWidth="1"/>
    <col min="10759" max="11009" width="9.109375" style="241" customWidth="1"/>
    <col min="11010" max="11010" width="14.44140625" style="241" customWidth="1"/>
    <col min="11011" max="11011" width="44.44140625" style="241" customWidth="1"/>
    <col min="11012" max="11012" width="14.44140625" style="241" customWidth="1"/>
    <col min="11013" max="11013" width="44.44140625" style="241" customWidth="1"/>
    <col min="11014" max="11014" width="24" style="241" customWidth="1"/>
    <col min="11015" max="11265" width="9.109375" style="241" customWidth="1"/>
    <col min="11266" max="11266" width="14.44140625" style="241" customWidth="1"/>
    <col min="11267" max="11267" width="44.44140625" style="241" customWidth="1"/>
    <col min="11268" max="11268" width="14.44140625" style="241" customWidth="1"/>
    <col min="11269" max="11269" width="44.44140625" style="241" customWidth="1"/>
    <col min="11270" max="11270" width="24" style="241" customWidth="1"/>
    <col min="11271" max="11521" width="9.109375" style="241" customWidth="1"/>
    <col min="11522" max="11522" width="14.44140625" style="241" customWidth="1"/>
    <col min="11523" max="11523" width="44.44140625" style="241" customWidth="1"/>
    <col min="11524" max="11524" width="14.44140625" style="241" customWidth="1"/>
    <col min="11525" max="11525" width="44.44140625" style="241" customWidth="1"/>
    <col min="11526" max="11526" width="24" style="241" customWidth="1"/>
    <col min="11527" max="11777" width="9.109375" style="241" customWidth="1"/>
    <col min="11778" max="11778" width="14.44140625" style="241" customWidth="1"/>
    <col min="11779" max="11779" width="44.44140625" style="241" customWidth="1"/>
    <col min="11780" max="11780" width="14.44140625" style="241" customWidth="1"/>
    <col min="11781" max="11781" width="44.44140625" style="241" customWidth="1"/>
    <col min="11782" max="11782" width="24" style="241" customWidth="1"/>
    <col min="11783" max="12033" width="9.109375" style="241" customWidth="1"/>
    <col min="12034" max="12034" width="14.44140625" style="241" customWidth="1"/>
    <col min="12035" max="12035" width="44.44140625" style="241" customWidth="1"/>
    <col min="12036" max="12036" width="14.44140625" style="241" customWidth="1"/>
    <col min="12037" max="12037" width="44.44140625" style="241" customWidth="1"/>
    <col min="12038" max="12038" width="24" style="241" customWidth="1"/>
    <col min="12039" max="12289" width="9.109375" style="241" customWidth="1"/>
    <col min="12290" max="12290" width="14.44140625" style="241" customWidth="1"/>
    <col min="12291" max="12291" width="44.44140625" style="241" customWidth="1"/>
    <col min="12292" max="12292" width="14.44140625" style="241" customWidth="1"/>
    <col min="12293" max="12293" width="44.44140625" style="241" customWidth="1"/>
    <col min="12294" max="12294" width="24" style="241" customWidth="1"/>
    <col min="12295" max="12545" width="9.109375" style="241" customWidth="1"/>
    <col min="12546" max="12546" width="14.44140625" style="241" customWidth="1"/>
    <col min="12547" max="12547" width="44.44140625" style="241" customWidth="1"/>
    <col min="12548" max="12548" width="14.44140625" style="241" customWidth="1"/>
    <col min="12549" max="12549" width="44.44140625" style="241" customWidth="1"/>
    <col min="12550" max="12550" width="24" style="241" customWidth="1"/>
    <col min="12551" max="12801" width="9.109375" style="241" customWidth="1"/>
    <col min="12802" max="12802" width="14.44140625" style="241" customWidth="1"/>
    <col min="12803" max="12803" width="44.44140625" style="241" customWidth="1"/>
    <col min="12804" max="12804" width="14.44140625" style="241" customWidth="1"/>
    <col min="12805" max="12805" width="44.44140625" style="241" customWidth="1"/>
    <col min="12806" max="12806" width="24" style="241" customWidth="1"/>
    <col min="12807" max="13057" width="9.109375" style="241" customWidth="1"/>
    <col min="13058" max="13058" width="14.44140625" style="241" customWidth="1"/>
    <col min="13059" max="13059" width="44.44140625" style="241" customWidth="1"/>
    <col min="13060" max="13060" width="14.44140625" style="241" customWidth="1"/>
    <col min="13061" max="13061" width="44.44140625" style="241" customWidth="1"/>
    <col min="13062" max="13062" width="24" style="241" customWidth="1"/>
    <col min="13063" max="13313" width="9.109375" style="241" customWidth="1"/>
    <col min="13314" max="13314" width="14.44140625" style="241" customWidth="1"/>
    <col min="13315" max="13315" width="44.44140625" style="241" customWidth="1"/>
    <col min="13316" max="13316" width="14.44140625" style="241" customWidth="1"/>
    <col min="13317" max="13317" width="44.44140625" style="241" customWidth="1"/>
    <col min="13318" max="13318" width="24" style="241" customWidth="1"/>
    <col min="13319" max="13569" width="9.109375" style="241" customWidth="1"/>
    <col min="13570" max="13570" width="14.44140625" style="241" customWidth="1"/>
    <col min="13571" max="13571" width="44.44140625" style="241" customWidth="1"/>
    <col min="13572" max="13572" width="14.44140625" style="241" customWidth="1"/>
    <col min="13573" max="13573" width="44.44140625" style="241" customWidth="1"/>
    <col min="13574" max="13574" width="24" style="241" customWidth="1"/>
    <col min="13575" max="13825" width="9.109375" style="241" customWidth="1"/>
    <col min="13826" max="13826" width="14.44140625" style="241" customWidth="1"/>
    <col min="13827" max="13827" width="44.44140625" style="241" customWidth="1"/>
    <col min="13828" max="13828" width="14.44140625" style="241" customWidth="1"/>
    <col min="13829" max="13829" width="44.44140625" style="241" customWidth="1"/>
    <col min="13830" max="13830" width="24" style="241" customWidth="1"/>
    <col min="13831" max="14081" width="9.109375" style="241" customWidth="1"/>
    <col min="14082" max="14082" width="14.44140625" style="241" customWidth="1"/>
    <col min="14083" max="14083" width="44.44140625" style="241" customWidth="1"/>
    <col min="14084" max="14084" width="14.44140625" style="241" customWidth="1"/>
    <col min="14085" max="14085" width="44.44140625" style="241" customWidth="1"/>
    <col min="14086" max="14086" width="24" style="241" customWidth="1"/>
    <col min="14087" max="14337" width="9.109375" style="241" customWidth="1"/>
    <col min="14338" max="14338" width="14.44140625" style="241" customWidth="1"/>
    <col min="14339" max="14339" width="44.44140625" style="241" customWidth="1"/>
    <col min="14340" max="14340" width="14.44140625" style="241" customWidth="1"/>
    <col min="14341" max="14341" width="44.44140625" style="241" customWidth="1"/>
    <col min="14342" max="14342" width="24" style="241" customWidth="1"/>
    <col min="14343" max="14593" width="9.109375" style="241" customWidth="1"/>
    <col min="14594" max="14594" width="14.44140625" style="241" customWidth="1"/>
    <col min="14595" max="14595" width="44.44140625" style="241" customWidth="1"/>
    <col min="14596" max="14596" width="14.44140625" style="241" customWidth="1"/>
    <col min="14597" max="14597" width="44.44140625" style="241" customWidth="1"/>
    <col min="14598" max="14598" width="24" style="241" customWidth="1"/>
    <col min="14599" max="14849" width="9.109375" style="241" customWidth="1"/>
    <col min="14850" max="14850" width="14.44140625" style="241" customWidth="1"/>
    <col min="14851" max="14851" width="44.44140625" style="241" customWidth="1"/>
    <col min="14852" max="14852" width="14.44140625" style="241" customWidth="1"/>
    <col min="14853" max="14853" width="44.44140625" style="241" customWidth="1"/>
    <col min="14854" max="14854" width="24" style="241" customWidth="1"/>
    <col min="14855" max="15105" width="9.109375" style="241" customWidth="1"/>
    <col min="15106" max="15106" width="14.44140625" style="241" customWidth="1"/>
    <col min="15107" max="15107" width="44.44140625" style="241" customWidth="1"/>
    <col min="15108" max="15108" width="14.44140625" style="241" customWidth="1"/>
    <col min="15109" max="15109" width="44.44140625" style="241" customWidth="1"/>
    <col min="15110" max="15110" width="24" style="241" customWidth="1"/>
    <col min="15111" max="15361" width="9.109375" style="241" customWidth="1"/>
    <col min="15362" max="15362" width="14.44140625" style="241" customWidth="1"/>
    <col min="15363" max="15363" width="44.44140625" style="241" customWidth="1"/>
    <col min="15364" max="15364" width="14.44140625" style="241" customWidth="1"/>
    <col min="15365" max="15365" width="44.44140625" style="241" customWidth="1"/>
    <col min="15366" max="15366" width="24" style="241" customWidth="1"/>
    <col min="15367" max="15617" width="9.109375" style="241" customWidth="1"/>
    <col min="15618" max="15618" width="14.44140625" style="241" customWidth="1"/>
    <col min="15619" max="15619" width="44.44140625" style="241" customWidth="1"/>
    <col min="15620" max="15620" width="14.44140625" style="241" customWidth="1"/>
    <col min="15621" max="15621" width="44.44140625" style="241" customWidth="1"/>
    <col min="15622" max="15622" width="24" style="241" customWidth="1"/>
    <col min="15623" max="15873" width="9.109375" style="241" customWidth="1"/>
    <col min="15874" max="15874" width="14.44140625" style="241" customWidth="1"/>
    <col min="15875" max="15875" width="44.44140625" style="241" customWidth="1"/>
    <col min="15876" max="15876" width="14.44140625" style="241" customWidth="1"/>
    <col min="15877" max="15877" width="44.44140625" style="241" customWidth="1"/>
    <col min="15878" max="15878" width="24" style="241" customWidth="1"/>
    <col min="15879" max="16129" width="9.109375" style="241" customWidth="1"/>
    <col min="16130" max="16130" width="14.44140625" style="241" customWidth="1"/>
    <col min="16131" max="16131" width="44.44140625" style="241" customWidth="1"/>
    <col min="16132" max="16132" width="14.44140625" style="241" customWidth="1"/>
    <col min="16133" max="16133" width="44.44140625" style="241" customWidth="1"/>
    <col min="16134" max="16134" width="24" style="241" customWidth="1"/>
    <col min="16135" max="16384" width="9.109375" style="241" customWidth="1"/>
  </cols>
  <sheetData>
    <row r="1" spans="1:10" ht="15.75" customHeight="1">
      <c r="B1" s="256" t="s">
        <v>383</v>
      </c>
      <c r="C1" s="256"/>
      <c r="D1" s="256"/>
      <c r="E1" s="256"/>
      <c r="F1" s="256"/>
    </row>
    <row r="2" spans="1:10" ht="18" customHeight="1">
      <c r="B2" s="257" t="s">
        <v>495</v>
      </c>
      <c r="C2" s="257"/>
      <c r="D2" s="257"/>
      <c r="E2" s="257"/>
      <c r="F2" s="257"/>
    </row>
    <row r="3" spans="1:10" ht="15.75" customHeight="1">
      <c r="B3" s="258" t="s">
        <v>496</v>
      </c>
      <c r="C3" s="258"/>
      <c r="D3" s="258"/>
      <c r="E3" s="258"/>
      <c r="F3" s="258"/>
    </row>
    <row r="4" spans="1:10" ht="13.35" customHeight="1">
      <c r="A4" s="242" t="s">
        <v>952</v>
      </c>
      <c r="B4" s="245" t="s">
        <v>497</v>
      </c>
      <c r="C4" s="245" t="s">
        <v>498</v>
      </c>
      <c r="D4" s="259" t="s">
        <v>499</v>
      </c>
      <c r="E4" s="245" t="s">
        <v>498</v>
      </c>
      <c r="F4" s="246" t="s">
        <v>500</v>
      </c>
      <c r="G4" s="242" t="s">
        <v>948</v>
      </c>
      <c r="H4" s="242" t="s">
        <v>937</v>
      </c>
      <c r="I4" s="242" t="s">
        <v>947</v>
      </c>
      <c r="J4" s="242" t="s">
        <v>919</v>
      </c>
    </row>
    <row r="5" spans="1:10" ht="14.1" customHeight="1">
      <c r="B5" s="252" t="s">
        <v>501</v>
      </c>
      <c r="C5" s="252" t="s">
        <v>502</v>
      </c>
      <c r="D5" s="252"/>
      <c r="E5" s="252"/>
      <c r="F5" s="253">
        <v>18389113566</v>
      </c>
    </row>
    <row r="6" spans="1:10" ht="14.1" customHeight="1">
      <c r="B6" s="247" t="s">
        <v>503</v>
      </c>
      <c r="C6" s="247" t="s">
        <v>504</v>
      </c>
      <c r="D6" s="247"/>
      <c r="E6" s="247"/>
      <c r="F6" s="248">
        <v>4125723259</v>
      </c>
    </row>
    <row r="7" spans="1:10" ht="14.1" customHeight="1">
      <c r="B7" s="247" t="s">
        <v>505</v>
      </c>
      <c r="C7" s="247" t="s">
        <v>506</v>
      </c>
      <c r="D7" s="247"/>
      <c r="E7" s="247"/>
      <c r="F7" s="248">
        <v>200000</v>
      </c>
    </row>
    <row r="8" spans="1:10" ht="14.1" customHeight="1">
      <c r="B8" s="247" t="s">
        <v>507</v>
      </c>
      <c r="C8" s="247" t="s">
        <v>508</v>
      </c>
      <c r="D8" s="247"/>
      <c r="E8" s="247"/>
      <c r="F8" s="248">
        <v>200000</v>
      </c>
    </row>
    <row r="9" spans="1:10" ht="14.1" customHeight="1">
      <c r="B9" s="247" t="s">
        <v>509</v>
      </c>
      <c r="C9" s="247" t="s">
        <v>508</v>
      </c>
      <c r="D9" s="247"/>
      <c r="E9" s="247"/>
      <c r="F9" s="248">
        <v>200000</v>
      </c>
    </row>
    <row r="10" spans="1:10" ht="14.1" customHeight="1">
      <c r="A10" s="241" t="s">
        <v>7</v>
      </c>
      <c r="B10" s="249"/>
      <c r="C10" s="249"/>
      <c r="D10" s="260" t="s">
        <v>510</v>
      </c>
      <c r="E10" s="247" t="s">
        <v>511</v>
      </c>
      <c r="F10" s="248">
        <v>200000</v>
      </c>
      <c r="H10" s="241" t="s">
        <v>7</v>
      </c>
    </row>
    <row r="11" spans="1:10" ht="14.1" customHeight="1">
      <c r="B11" s="247" t="s">
        <v>512</v>
      </c>
      <c r="C11" s="247" t="s">
        <v>8</v>
      </c>
      <c r="D11" s="247"/>
      <c r="E11" s="247"/>
      <c r="F11" s="248">
        <v>4125523259</v>
      </c>
    </row>
    <row r="12" spans="1:10" ht="14.1" customHeight="1">
      <c r="B12" s="247" t="s">
        <v>513</v>
      </c>
      <c r="C12" s="247" t="s">
        <v>514</v>
      </c>
      <c r="D12" s="247"/>
      <c r="E12" s="247"/>
      <c r="F12" s="248">
        <v>4125523259</v>
      </c>
    </row>
    <row r="13" spans="1:10" ht="14.1" customHeight="1">
      <c r="B13" s="247" t="s">
        <v>515</v>
      </c>
      <c r="C13" s="247" t="s">
        <v>514</v>
      </c>
      <c r="D13" s="247"/>
      <c r="E13" s="247"/>
      <c r="F13" s="248">
        <v>3560787271</v>
      </c>
    </row>
    <row r="14" spans="1:10" ht="14.1" customHeight="1">
      <c r="A14" s="241" t="s">
        <v>8</v>
      </c>
      <c r="B14" s="249"/>
      <c r="C14" s="249"/>
      <c r="D14" s="260" t="s">
        <v>516</v>
      </c>
      <c r="E14" s="247" t="s">
        <v>372</v>
      </c>
      <c r="F14" s="248">
        <v>1096276</v>
      </c>
      <c r="H14" s="241" t="s">
        <v>8</v>
      </c>
    </row>
    <row r="15" spans="1:10" ht="14.1" customHeight="1">
      <c r="A15" s="241" t="s">
        <v>8</v>
      </c>
      <c r="B15" s="249"/>
      <c r="C15" s="249"/>
      <c r="D15" s="260" t="s">
        <v>517</v>
      </c>
      <c r="E15" s="247" t="s">
        <v>518</v>
      </c>
      <c r="F15" s="248">
        <v>27795</v>
      </c>
      <c r="H15" s="241" t="s">
        <v>8</v>
      </c>
    </row>
    <row r="16" spans="1:10" ht="14.1" customHeight="1">
      <c r="A16" s="241" t="s">
        <v>8</v>
      </c>
      <c r="B16" s="249"/>
      <c r="C16" s="249"/>
      <c r="D16" s="260" t="s">
        <v>519</v>
      </c>
      <c r="E16" s="247" t="s">
        <v>470</v>
      </c>
      <c r="F16" s="248">
        <v>6395906</v>
      </c>
      <c r="H16" s="241" t="s">
        <v>8</v>
      </c>
    </row>
    <row r="17" spans="1:8" ht="14.1" customHeight="1">
      <c r="A17" s="241" t="s">
        <v>8</v>
      </c>
      <c r="B17" s="249"/>
      <c r="C17" s="249"/>
      <c r="D17" s="260" t="s">
        <v>520</v>
      </c>
      <c r="E17" s="247" t="s">
        <v>471</v>
      </c>
      <c r="F17" s="248">
        <v>86394</v>
      </c>
      <c r="H17" s="241" t="s">
        <v>8</v>
      </c>
    </row>
    <row r="18" spans="1:8" ht="14.1" customHeight="1">
      <c r="A18" s="241" t="s">
        <v>8</v>
      </c>
      <c r="B18" s="249"/>
      <c r="C18" s="249"/>
      <c r="D18" s="260" t="s">
        <v>521</v>
      </c>
      <c r="E18" s="247" t="s">
        <v>469</v>
      </c>
      <c r="F18" s="248">
        <v>477987783</v>
      </c>
      <c r="H18" s="241" t="s">
        <v>8</v>
      </c>
    </row>
    <row r="19" spans="1:8" ht="14.1" customHeight="1">
      <c r="A19" s="241" t="s">
        <v>8</v>
      </c>
      <c r="B19" s="249"/>
      <c r="C19" s="249"/>
      <c r="D19" s="260" t="s">
        <v>522</v>
      </c>
      <c r="E19" s="247" t="s">
        <v>523</v>
      </c>
      <c r="F19" s="248">
        <v>5541531</v>
      </c>
      <c r="H19" s="241" t="s">
        <v>8</v>
      </c>
    </row>
    <row r="20" spans="1:8" ht="14.1" customHeight="1">
      <c r="A20" s="241" t="s">
        <v>8</v>
      </c>
      <c r="B20" s="249"/>
      <c r="C20" s="249"/>
      <c r="D20" s="260" t="s">
        <v>524</v>
      </c>
      <c r="E20" s="247" t="s">
        <v>525</v>
      </c>
      <c r="F20" s="248">
        <v>1912145</v>
      </c>
      <c r="H20" s="241" t="s">
        <v>8</v>
      </c>
    </row>
    <row r="21" spans="1:8" ht="14.1" customHeight="1">
      <c r="A21" s="241" t="s">
        <v>8</v>
      </c>
      <c r="B21" s="249"/>
      <c r="C21" s="249"/>
      <c r="D21" s="260" t="s">
        <v>526</v>
      </c>
      <c r="E21" s="247" t="s">
        <v>527</v>
      </c>
      <c r="F21" s="248">
        <v>3067739441</v>
      </c>
      <c r="H21" s="241" t="s">
        <v>8</v>
      </c>
    </row>
    <row r="22" spans="1:8" ht="14.1" customHeight="1">
      <c r="B22" s="247" t="s">
        <v>528</v>
      </c>
      <c r="C22" s="247" t="s">
        <v>529</v>
      </c>
      <c r="D22" s="247"/>
      <c r="E22" s="247"/>
      <c r="F22" s="248">
        <v>564735988</v>
      </c>
    </row>
    <row r="23" spans="1:8" ht="14.1" customHeight="1">
      <c r="A23" s="241" t="s">
        <v>8</v>
      </c>
      <c r="B23" s="249"/>
      <c r="C23" s="249"/>
      <c r="D23" s="260" t="s">
        <v>530</v>
      </c>
      <c r="E23" s="247" t="s">
        <v>531</v>
      </c>
      <c r="F23" s="248">
        <v>194134348</v>
      </c>
      <c r="H23" s="241" t="s">
        <v>8</v>
      </c>
    </row>
    <row r="24" spans="1:8" ht="14.1" customHeight="1">
      <c r="A24" s="241" t="s">
        <v>8</v>
      </c>
      <c r="B24" s="249"/>
      <c r="C24" s="249"/>
      <c r="D24" s="260" t="s">
        <v>532</v>
      </c>
      <c r="E24" s="247" t="s">
        <v>533</v>
      </c>
      <c r="F24" s="248">
        <v>370601640</v>
      </c>
      <c r="H24" s="241" t="s">
        <v>8</v>
      </c>
    </row>
    <row r="25" spans="1:8" ht="14.1" customHeight="1">
      <c r="B25" s="247" t="s">
        <v>534</v>
      </c>
      <c r="C25" s="247" t="s">
        <v>535</v>
      </c>
      <c r="D25" s="247"/>
      <c r="E25" s="247"/>
      <c r="F25" s="248">
        <v>6092392900</v>
      </c>
    </row>
    <row r="26" spans="1:8" ht="14.1" customHeight="1">
      <c r="B26" s="247" t="s">
        <v>536</v>
      </c>
      <c r="C26" s="247" t="s">
        <v>537</v>
      </c>
      <c r="D26" s="247"/>
      <c r="E26" s="247"/>
      <c r="F26" s="248">
        <v>1105892900</v>
      </c>
    </row>
    <row r="27" spans="1:8" ht="14.1" customHeight="1">
      <c r="B27" s="247" t="s">
        <v>538</v>
      </c>
      <c r="C27" s="247" t="s">
        <v>539</v>
      </c>
      <c r="D27" s="247"/>
      <c r="E27" s="247"/>
      <c r="F27" s="248">
        <v>1105892900</v>
      </c>
    </row>
    <row r="28" spans="1:8" ht="14.1" customHeight="1">
      <c r="A28" s="241" t="s">
        <v>389</v>
      </c>
      <c r="B28" s="247" t="s">
        <v>540</v>
      </c>
      <c r="C28" s="247" t="s">
        <v>920</v>
      </c>
      <c r="D28" s="247"/>
      <c r="E28" s="247"/>
      <c r="F28" s="248">
        <v>105000000</v>
      </c>
      <c r="H28" s="241" t="s">
        <v>389</v>
      </c>
    </row>
    <row r="29" spans="1:8" ht="14.1" customHeight="1">
      <c r="A29" s="241" t="s">
        <v>389</v>
      </c>
      <c r="B29" s="247" t="s">
        <v>541</v>
      </c>
      <c r="C29" s="247" t="s">
        <v>921</v>
      </c>
      <c r="D29" s="247"/>
      <c r="E29" s="247"/>
      <c r="F29" s="248">
        <v>300000000</v>
      </c>
      <c r="H29" s="241" t="s">
        <v>389</v>
      </c>
    </row>
    <row r="30" spans="1:8" ht="14.1" customHeight="1">
      <c r="A30" s="241" t="s">
        <v>389</v>
      </c>
      <c r="B30" s="247" t="s">
        <v>542</v>
      </c>
      <c r="C30" s="247" t="s">
        <v>543</v>
      </c>
      <c r="D30" s="247"/>
      <c r="E30" s="247"/>
      <c r="F30" s="248">
        <v>221334600</v>
      </c>
      <c r="H30" s="241" t="s">
        <v>389</v>
      </c>
    </row>
    <row r="31" spans="1:8" ht="14.1" customHeight="1">
      <c r="A31" s="241" t="s">
        <v>389</v>
      </c>
      <c r="B31" s="247" t="s">
        <v>544</v>
      </c>
      <c r="C31" s="247" t="s">
        <v>545</v>
      </c>
      <c r="D31" s="247"/>
      <c r="E31" s="247"/>
      <c r="F31" s="248">
        <v>479558300</v>
      </c>
      <c r="H31" s="241" t="s">
        <v>389</v>
      </c>
    </row>
    <row r="32" spans="1:8" ht="14.1" customHeight="1">
      <c r="B32" s="247" t="s">
        <v>546</v>
      </c>
      <c r="C32" s="247" t="s">
        <v>547</v>
      </c>
      <c r="D32" s="247"/>
      <c r="E32" s="247"/>
      <c r="F32" s="248">
        <v>4986500000</v>
      </c>
    </row>
    <row r="33" spans="1:11" ht="14.1" customHeight="1">
      <c r="B33" s="247" t="s">
        <v>548</v>
      </c>
      <c r="C33" s="247" t="s">
        <v>547</v>
      </c>
      <c r="D33" s="247"/>
      <c r="E33" s="247"/>
      <c r="F33" s="248">
        <v>3984500000</v>
      </c>
    </row>
    <row r="34" spans="1:11" ht="14.1" customHeight="1">
      <c r="B34" s="247" t="s">
        <v>549</v>
      </c>
      <c r="C34" s="247" t="s">
        <v>550</v>
      </c>
      <c r="D34" s="247"/>
      <c r="E34" s="247"/>
      <c r="F34" s="248">
        <v>1369500000</v>
      </c>
    </row>
    <row r="35" spans="1:11" ht="14.1" customHeight="1">
      <c r="A35" s="241" t="s">
        <v>9</v>
      </c>
      <c r="B35" s="249"/>
      <c r="C35" s="249"/>
      <c r="D35" s="260" t="s">
        <v>551</v>
      </c>
      <c r="E35" s="247" t="s">
        <v>552</v>
      </c>
      <c r="F35" s="248">
        <v>1369500000</v>
      </c>
      <c r="H35" s="241" t="s">
        <v>9</v>
      </c>
    </row>
    <row r="36" spans="1:11" ht="14.1" customHeight="1">
      <c r="B36" s="247" t="s">
        <v>553</v>
      </c>
      <c r="C36" s="247" t="s">
        <v>554</v>
      </c>
      <c r="D36" s="247"/>
      <c r="E36" s="247"/>
      <c r="F36" s="248">
        <v>2606000000</v>
      </c>
    </row>
    <row r="37" spans="1:11" ht="14.1" customHeight="1">
      <c r="A37" s="241" t="s">
        <v>9</v>
      </c>
      <c r="B37" s="249"/>
      <c r="C37" s="249"/>
      <c r="D37" s="260" t="s">
        <v>555</v>
      </c>
      <c r="E37" s="247" t="s">
        <v>556</v>
      </c>
      <c r="F37" s="248">
        <v>2606000000</v>
      </c>
      <c r="H37" s="241" t="s">
        <v>9</v>
      </c>
    </row>
    <row r="38" spans="1:11" ht="14.1" customHeight="1">
      <c r="A38" s="241" t="s">
        <v>9</v>
      </c>
      <c r="B38" s="247" t="s">
        <v>557</v>
      </c>
      <c r="C38" s="247" t="s">
        <v>558</v>
      </c>
      <c r="D38" s="247"/>
      <c r="E38" s="247"/>
      <c r="F38" s="248">
        <v>9000000</v>
      </c>
      <c r="H38" s="241" t="s">
        <v>9</v>
      </c>
    </row>
    <row r="39" spans="1:11" ht="14.1" customHeight="1">
      <c r="B39" s="247" t="s">
        <v>559</v>
      </c>
      <c r="C39" s="247" t="s">
        <v>547</v>
      </c>
      <c r="D39" s="247"/>
      <c r="E39" s="247"/>
      <c r="F39" s="248">
        <v>1002000000</v>
      </c>
      <c r="K39" s="242"/>
    </row>
    <row r="40" spans="1:11" ht="14.1" customHeight="1">
      <c r="B40" s="247" t="s">
        <v>560</v>
      </c>
      <c r="C40" s="247" t="s">
        <v>561</v>
      </c>
      <c r="D40" s="247"/>
      <c r="E40" s="247"/>
      <c r="F40" s="248">
        <v>1002000000</v>
      </c>
      <c r="K40" s="254"/>
    </row>
    <row r="41" spans="1:11" ht="14.1" customHeight="1">
      <c r="A41" s="241" t="s">
        <v>29</v>
      </c>
      <c r="B41" s="249"/>
      <c r="C41" s="249"/>
      <c r="D41" s="260" t="s">
        <v>562</v>
      </c>
      <c r="E41" s="247" t="s">
        <v>563</v>
      </c>
      <c r="F41" s="248">
        <v>200000000</v>
      </c>
      <c r="H41" s="241" t="s">
        <v>29</v>
      </c>
    </row>
    <row r="42" spans="1:11" ht="14.1" customHeight="1">
      <c r="A42" s="241" t="s">
        <v>29</v>
      </c>
      <c r="B42" s="249"/>
      <c r="C42" s="249"/>
      <c r="D42" s="260" t="s">
        <v>564</v>
      </c>
      <c r="E42" s="247" t="s">
        <v>565</v>
      </c>
      <c r="F42" s="248">
        <v>802000000</v>
      </c>
      <c r="H42" s="241" t="s">
        <v>29</v>
      </c>
      <c r="K42" s="255"/>
    </row>
    <row r="43" spans="1:11" ht="14.1" customHeight="1">
      <c r="B43" s="247" t="s">
        <v>566</v>
      </c>
      <c r="C43" s="247" t="s">
        <v>567</v>
      </c>
      <c r="D43" s="247"/>
      <c r="E43" s="247"/>
      <c r="F43" s="248">
        <v>6467875227</v>
      </c>
    </row>
    <row r="44" spans="1:11" ht="14.1" customHeight="1">
      <c r="B44" s="247" t="s">
        <v>568</v>
      </c>
      <c r="C44" s="247" t="s">
        <v>569</v>
      </c>
      <c r="D44" s="247"/>
      <c r="E44" s="247"/>
      <c r="F44" s="248">
        <v>496413527</v>
      </c>
    </row>
    <row r="45" spans="1:11" ht="14.1" customHeight="1">
      <c r="B45" s="247" t="s">
        <v>570</v>
      </c>
      <c r="C45" s="247" t="s">
        <v>571</v>
      </c>
      <c r="D45" s="247"/>
      <c r="E45" s="247"/>
      <c r="F45" s="248">
        <v>133105574</v>
      </c>
    </row>
    <row r="46" spans="1:11" ht="14.1" customHeight="1">
      <c r="B46" s="247" t="s">
        <v>572</v>
      </c>
      <c r="C46" s="247" t="s">
        <v>571</v>
      </c>
      <c r="D46" s="247"/>
      <c r="E46" s="247"/>
      <c r="F46" s="248">
        <v>133105574</v>
      </c>
    </row>
    <row r="47" spans="1:11" ht="14.1" customHeight="1">
      <c r="A47" s="241" t="s">
        <v>318</v>
      </c>
      <c r="B47" s="249"/>
      <c r="C47" s="249"/>
      <c r="D47" s="260" t="s">
        <v>573</v>
      </c>
      <c r="E47" s="247" t="s">
        <v>574</v>
      </c>
      <c r="F47" s="248">
        <v>113399</v>
      </c>
      <c r="H47" s="241" t="s">
        <v>318</v>
      </c>
    </row>
    <row r="48" spans="1:11" ht="14.1" customHeight="1">
      <c r="A48" s="241" t="s">
        <v>318</v>
      </c>
      <c r="B48" s="249"/>
      <c r="C48" s="249"/>
      <c r="D48" s="260" t="s">
        <v>575</v>
      </c>
      <c r="E48" s="247" t="s">
        <v>576</v>
      </c>
      <c r="F48" s="248">
        <v>36340663</v>
      </c>
      <c r="H48" s="241" t="s">
        <v>318</v>
      </c>
    </row>
    <row r="49" spans="1:8" ht="14.1" customHeight="1">
      <c r="A49" s="241" t="s">
        <v>318</v>
      </c>
      <c r="B49" s="249"/>
      <c r="C49" s="249"/>
      <c r="D49" s="260" t="s">
        <v>577</v>
      </c>
      <c r="E49" s="247" t="s">
        <v>578</v>
      </c>
      <c r="F49" s="248">
        <v>10457844</v>
      </c>
      <c r="H49" s="241" t="s">
        <v>318</v>
      </c>
    </row>
    <row r="50" spans="1:8" ht="14.1" customHeight="1">
      <c r="A50" s="241" t="s">
        <v>318</v>
      </c>
      <c r="B50" s="249"/>
      <c r="C50" s="249"/>
      <c r="D50" s="260" t="s">
        <v>579</v>
      </c>
      <c r="E50" s="247" t="s">
        <v>580</v>
      </c>
      <c r="F50" s="248">
        <v>6723629</v>
      </c>
      <c r="H50" s="241" t="s">
        <v>318</v>
      </c>
    </row>
    <row r="51" spans="1:8" ht="14.1" customHeight="1">
      <c r="A51" s="241" t="s">
        <v>318</v>
      </c>
      <c r="B51" s="249"/>
      <c r="C51" s="249"/>
      <c r="D51" s="260" t="s">
        <v>581</v>
      </c>
      <c r="E51" s="247" t="s">
        <v>582</v>
      </c>
      <c r="F51" s="248">
        <v>19920</v>
      </c>
      <c r="H51" s="241" t="s">
        <v>318</v>
      </c>
    </row>
    <row r="52" spans="1:8" ht="14.1" customHeight="1">
      <c r="A52" s="241" t="s">
        <v>318</v>
      </c>
      <c r="B52" s="249"/>
      <c r="C52" s="249"/>
      <c r="D52" s="260" t="s">
        <v>583</v>
      </c>
      <c r="E52" s="247" t="s">
        <v>584</v>
      </c>
      <c r="F52" s="248">
        <v>5670049</v>
      </c>
      <c r="H52" s="241" t="s">
        <v>318</v>
      </c>
    </row>
    <row r="53" spans="1:8" ht="14.1" customHeight="1">
      <c r="A53" s="241" t="s">
        <v>318</v>
      </c>
      <c r="B53" s="249"/>
      <c r="C53" s="249"/>
      <c r="D53" s="260" t="s">
        <v>585</v>
      </c>
      <c r="E53" s="247" t="s">
        <v>584</v>
      </c>
      <c r="F53" s="248">
        <v>64585436</v>
      </c>
      <c r="H53" s="241" t="s">
        <v>318</v>
      </c>
    </row>
    <row r="54" spans="1:8" ht="14.1" customHeight="1">
      <c r="A54" s="241" t="s">
        <v>318</v>
      </c>
      <c r="B54" s="249"/>
      <c r="C54" s="249"/>
      <c r="D54" s="260" t="s">
        <v>586</v>
      </c>
      <c r="E54" s="247" t="s">
        <v>587</v>
      </c>
      <c r="F54" s="248">
        <v>6370305</v>
      </c>
      <c r="H54" s="241" t="s">
        <v>318</v>
      </c>
    </row>
    <row r="55" spans="1:8" ht="14.1" customHeight="1">
      <c r="A55" s="241" t="s">
        <v>318</v>
      </c>
      <c r="B55" s="249"/>
      <c r="C55" s="249"/>
      <c r="D55" s="260" t="s">
        <v>588</v>
      </c>
      <c r="E55" s="247" t="s">
        <v>587</v>
      </c>
      <c r="F55" s="248">
        <v>771572</v>
      </c>
      <c r="H55" s="241" t="s">
        <v>318</v>
      </c>
    </row>
    <row r="56" spans="1:8" ht="14.1" customHeight="1">
      <c r="A56" s="241" t="s">
        <v>318</v>
      </c>
      <c r="B56" s="249"/>
      <c r="C56" s="249"/>
      <c r="D56" s="260" t="s">
        <v>589</v>
      </c>
      <c r="E56" s="247" t="s">
        <v>590</v>
      </c>
      <c r="F56" s="248">
        <v>919798</v>
      </c>
      <c r="H56" s="241" t="s">
        <v>318</v>
      </c>
    </row>
    <row r="57" spans="1:8" ht="14.1" customHeight="1">
      <c r="A57" s="241" t="s">
        <v>318</v>
      </c>
      <c r="B57" s="249"/>
      <c r="C57" s="249"/>
      <c r="D57" s="260" t="s">
        <v>591</v>
      </c>
      <c r="E57" s="247" t="s">
        <v>472</v>
      </c>
      <c r="F57" s="248">
        <v>-180000</v>
      </c>
      <c r="H57" s="241" t="s">
        <v>318</v>
      </c>
    </row>
    <row r="58" spans="1:8" ht="14.1" customHeight="1">
      <c r="A58" s="241" t="s">
        <v>318</v>
      </c>
      <c r="B58" s="249"/>
      <c r="C58" s="249"/>
      <c r="D58" s="260" t="s">
        <v>592</v>
      </c>
      <c r="E58" s="247" t="s">
        <v>472</v>
      </c>
      <c r="F58" s="248">
        <v>1199560</v>
      </c>
      <c r="H58" s="241" t="s">
        <v>318</v>
      </c>
    </row>
    <row r="59" spans="1:8" ht="14.1" customHeight="1">
      <c r="A59" s="241" t="s">
        <v>318</v>
      </c>
      <c r="B59" s="249"/>
      <c r="C59" s="249"/>
      <c r="D59" s="260" t="s">
        <v>593</v>
      </c>
      <c r="E59" s="247" t="s">
        <v>594</v>
      </c>
      <c r="F59" s="248">
        <v>113399</v>
      </c>
      <c r="H59" s="241" t="s">
        <v>318</v>
      </c>
    </row>
    <row r="60" spans="1:8" ht="14.1" customHeight="1">
      <c r="B60" s="247" t="s">
        <v>595</v>
      </c>
      <c r="C60" s="247" t="s">
        <v>596</v>
      </c>
      <c r="D60" s="247"/>
      <c r="E60" s="247"/>
      <c r="F60" s="248">
        <v>363307953</v>
      </c>
    </row>
    <row r="61" spans="1:8" ht="14.1" customHeight="1">
      <c r="B61" s="247" t="s">
        <v>597</v>
      </c>
      <c r="C61" s="247" t="s">
        <v>598</v>
      </c>
      <c r="D61" s="247"/>
      <c r="E61" s="247"/>
      <c r="F61" s="248">
        <v>12557188</v>
      </c>
    </row>
    <row r="62" spans="1:8" ht="14.1" customHeight="1">
      <c r="A62" s="241" t="s">
        <v>364</v>
      </c>
      <c r="B62" s="249"/>
      <c r="C62" s="249"/>
      <c r="D62" s="260" t="s">
        <v>586</v>
      </c>
      <c r="E62" s="247" t="s">
        <v>587</v>
      </c>
      <c r="F62" s="248">
        <v>12404910</v>
      </c>
      <c r="H62" s="241" t="s">
        <v>364</v>
      </c>
    </row>
    <row r="63" spans="1:8" ht="14.1" customHeight="1">
      <c r="A63" s="241" t="s">
        <v>364</v>
      </c>
      <c r="B63" s="249"/>
      <c r="C63" s="249"/>
      <c r="D63" s="260" t="s">
        <v>588</v>
      </c>
      <c r="E63" s="247" t="s">
        <v>587</v>
      </c>
      <c r="F63" s="248">
        <v>152278</v>
      </c>
      <c r="H63" s="241" t="s">
        <v>364</v>
      </c>
    </row>
    <row r="64" spans="1:8" ht="14.1" customHeight="1">
      <c r="B64" s="247" t="s">
        <v>599</v>
      </c>
      <c r="C64" s="247" t="s">
        <v>600</v>
      </c>
      <c r="D64" s="247"/>
      <c r="E64" s="247"/>
      <c r="F64" s="248">
        <v>350750765</v>
      </c>
    </row>
    <row r="65" spans="1:8" ht="14.1" customHeight="1">
      <c r="A65" s="241" t="s">
        <v>364</v>
      </c>
      <c r="B65" s="249"/>
      <c r="C65" s="249"/>
      <c r="D65" s="260" t="s">
        <v>601</v>
      </c>
      <c r="E65" s="247" t="s">
        <v>584</v>
      </c>
      <c r="F65" s="248">
        <v>25500000</v>
      </c>
      <c r="H65" s="241" t="s">
        <v>364</v>
      </c>
    </row>
    <row r="66" spans="1:8" ht="14.1" customHeight="1">
      <c r="A66" s="241" t="s">
        <v>364</v>
      </c>
      <c r="B66" s="249"/>
      <c r="C66" s="249"/>
      <c r="D66" s="260" t="s">
        <v>602</v>
      </c>
      <c r="E66" s="247" t="s">
        <v>603</v>
      </c>
      <c r="F66" s="248">
        <v>124950000</v>
      </c>
      <c r="H66" s="241" t="s">
        <v>364</v>
      </c>
    </row>
    <row r="67" spans="1:8" ht="14.1" customHeight="1">
      <c r="A67" s="241" t="s">
        <v>364</v>
      </c>
      <c r="B67" s="249"/>
      <c r="C67" s="249"/>
      <c r="D67" s="260" t="s">
        <v>604</v>
      </c>
      <c r="E67" s="247" t="s">
        <v>603</v>
      </c>
      <c r="F67" s="248">
        <v>11066730</v>
      </c>
      <c r="H67" s="241" t="s">
        <v>364</v>
      </c>
    </row>
    <row r="68" spans="1:8" ht="14.1" customHeight="1">
      <c r="A68" s="241" t="s">
        <v>364</v>
      </c>
      <c r="B68" s="249"/>
      <c r="C68" s="249"/>
      <c r="D68" s="260" t="s">
        <v>605</v>
      </c>
      <c r="E68" s="247" t="s">
        <v>578</v>
      </c>
      <c r="F68" s="248">
        <v>108766924</v>
      </c>
      <c r="H68" s="241" t="s">
        <v>364</v>
      </c>
    </row>
    <row r="69" spans="1:8" ht="14.1" customHeight="1">
      <c r="A69" s="241" t="s">
        <v>364</v>
      </c>
      <c r="B69" s="249"/>
      <c r="C69" s="249"/>
      <c r="D69" s="260" t="s">
        <v>606</v>
      </c>
      <c r="E69" s="247" t="s">
        <v>578</v>
      </c>
      <c r="F69" s="248">
        <v>52566968</v>
      </c>
      <c r="H69" s="241" t="s">
        <v>364</v>
      </c>
    </row>
    <row r="70" spans="1:8" ht="14.1" customHeight="1">
      <c r="A70" s="241" t="s">
        <v>364</v>
      </c>
      <c r="B70" s="249"/>
      <c r="C70" s="249"/>
      <c r="D70" s="260" t="s">
        <v>607</v>
      </c>
      <c r="E70" s="247" t="s">
        <v>384</v>
      </c>
      <c r="F70" s="248">
        <v>3000000</v>
      </c>
      <c r="H70" s="241" t="s">
        <v>364</v>
      </c>
    </row>
    <row r="71" spans="1:8" ht="14.1" customHeight="1">
      <c r="A71" s="241" t="s">
        <v>364</v>
      </c>
      <c r="B71" s="249"/>
      <c r="C71" s="249"/>
      <c r="D71" s="260" t="s">
        <v>608</v>
      </c>
      <c r="E71" s="247" t="s">
        <v>384</v>
      </c>
      <c r="F71" s="248">
        <v>2766683</v>
      </c>
      <c r="H71" s="241" t="s">
        <v>364</v>
      </c>
    </row>
    <row r="72" spans="1:8" ht="14.1" customHeight="1">
      <c r="A72" s="241" t="s">
        <v>364</v>
      </c>
      <c r="B72" s="249"/>
      <c r="C72" s="249"/>
      <c r="D72" s="260" t="s">
        <v>609</v>
      </c>
      <c r="E72" s="247" t="s">
        <v>584</v>
      </c>
      <c r="F72" s="248">
        <v>22133460</v>
      </c>
      <c r="H72" s="241" t="s">
        <v>364</v>
      </c>
    </row>
    <row r="73" spans="1:8" ht="14.1" customHeight="1">
      <c r="B73" s="247" t="s">
        <v>610</v>
      </c>
      <c r="C73" s="247" t="s">
        <v>611</v>
      </c>
      <c r="D73" s="247"/>
      <c r="E73" s="247"/>
      <c r="F73" s="248">
        <v>4699671340</v>
      </c>
    </row>
    <row r="74" spans="1:8" ht="14.1" customHeight="1">
      <c r="B74" s="247" t="s">
        <v>612</v>
      </c>
      <c r="C74" s="247" t="s">
        <v>613</v>
      </c>
      <c r="D74" s="247"/>
      <c r="E74" s="247"/>
      <c r="F74" s="248">
        <v>4699671340</v>
      </c>
    </row>
    <row r="75" spans="1:8" ht="14.1" customHeight="1">
      <c r="A75" s="241" t="s">
        <v>364</v>
      </c>
      <c r="B75" s="247" t="s">
        <v>614</v>
      </c>
      <c r="C75" s="247" t="s">
        <v>615</v>
      </c>
      <c r="D75" s="247"/>
      <c r="E75" s="247"/>
      <c r="F75" s="248">
        <v>4699671340</v>
      </c>
      <c r="G75" s="241" t="s">
        <v>922</v>
      </c>
      <c r="H75" s="241" t="s">
        <v>364</v>
      </c>
    </row>
    <row r="76" spans="1:8" ht="14.1" customHeight="1">
      <c r="B76" s="247" t="s">
        <v>616</v>
      </c>
      <c r="C76" s="247" t="s">
        <v>617</v>
      </c>
      <c r="D76" s="247"/>
      <c r="E76" s="247"/>
      <c r="F76" s="248">
        <v>1265573932</v>
      </c>
    </row>
    <row r="77" spans="1:8" ht="14.1" customHeight="1">
      <c r="B77" s="247" t="s">
        <v>618</v>
      </c>
      <c r="C77" s="247" t="s">
        <v>619</v>
      </c>
      <c r="D77" s="247"/>
      <c r="E77" s="247"/>
      <c r="F77" s="248">
        <v>518200</v>
      </c>
    </row>
    <row r="78" spans="1:8" ht="14.1" customHeight="1">
      <c r="B78" s="247" t="s">
        <v>620</v>
      </c>
      <c r="C78" s="247" t="s">
        <v>621</v>
      </c>
      <c r="D78" s="247"/>
      <c r="E78" s="247"/>
      <c r="F78" s="248">
        <v>480000</v>
      </c>
    </row>
    <row r="79" spans="1:8" ht="14.1" customHeight="1">
      <c r="A79" s="241" t="s">
        <v>473</v>
      </c>
      <c r="B79" s="249"/>
      <c r="C79" s="249"/>
      <c r="D79" s="260" t="s">
        <v>622</v>
      </c>
      <c r="E79" s="247" t="s">
        <v>623</v>
      </c>
      <c r="F79" s="248">
        <v>430000</v>
      </c>
      <c r="H79" s="241" t="s">
        <v>473</v>
      </c>
    </row>
    <row r="80" spans="1:8" ht="14.1" customHeight="1">
      <c r="A80" s="241" t="s">
        <v>473</v>
      </c>
      <c r="B80" s="249"/>
      <c r="C80" s="249"/>
      <c r="D80" s="260" t="s">
        <v>624</v>
      </c>
      <c r="E80" s="247" t="s">
        <v>625</v>
      </c>
      <c r="F80" s="248">
        <v>50000</v>
      </c>
      <c r="H80" s="241" t="s">
        <v>473</v>
      </c>
    </row>
    <row r="81" spans="1:8" ht="14.1" customHeight="1">
      <c r="A81" s="241" t="s">
        <v>473</v>
      </c>
      <c r="B81" s="247" t="s">
        <v>626</v>
      </c>
      <c r="C81" s="247" t="s">
        <v>627</v>
      </c>
      <c r="D81" s="247"/>
      <c r="E81" s="247"/>
      <c r="F81" s="248">
        <v>38200</v>
      </c>
      <c r="H81" s="241" t="s">
        <v>473</v>
      </c>
    </row>
    <row r="82" spans="1:8" ht="14.1" customHeight="1">
      <c r="B82" s="247" t="s">
        <v>628</v>
      </c>
      <c r="C82" s="247" t="s">
        <v>629</v>
      </c>
      <c r="D82" s="247"/>
      <c r="E82" s="247"/>
      <c r="F82" s="248">
        <v>236064793</v>
      </c>
    </row>
    <row r="83" spans="1:8" ht="14.1" customHeight="1">
      <c r="A83" s="241" t="s">
        <v>923</v>
      </c>
      <c r="B83" s="247" t="s">
        <v>630</v>
      </c>
      <c r="C83" s="247" t="s">
        <v>631</v>
      </c>
      <c r="D83" s="247"/>
      <c r="E83" s="247"/>
      <c r="F83" s="248">
        <v>236064793</v>
      </c>
      <c r="H83" s="241" t="s">
        <v>923</v>
      </c>
    </row>
    <row r="84" spans="1:8" ht="14.1" customHeight="1">
      <c r="B84" s="247" t="s">
        <v>632</v>
      </c>
      <c r="C84" s="247" t="s">
        <v>633</v>
      </c>
      <c r="D84" s="247"/>
      <c r="E84" s="247"/>
      <c r="F84" s="248">
        <v>261213545</v>
      </c>
    </row>
    <row r="85" spans="1:8" ht="14.1" customHeight="1">
      <c r="A85" s="241" t="s">
        <v>450</v>
      </c>
      <c r="B85" s="247" t="s">
        <v>634</v>
      </c>
      <c r="C85" s="247" t="s">
        <v>635</v>
      </c>
      <c r="D85" s="247"/>
      <c r="E85" s="247"/>
      <c r="F85" s="248">
        <v>10290144</v>
      </c>
      <c r="H85" s="241" t="s">
        <v>450</v>
      </c>
    </row>
    <row r="86" spans="1:8" ht="14.1" customHeight="1">
      <c r="A86" s="241" t="s">
        <v>366</v>
      </c>
      <c r="B86" s="247" t="s">
        <v>636</v>
      </c>
      <c r="C86" s="247" t="s">
        <v>637</v>
      </c>
      <c r="D86" s="247"/>
      <c r="E86" s="247"/>
      <c r="F86" s="248">
        <v>26139975</v>
      </c>
      <c r="H86" s="241" t="s">
        <v>366</v>
      </c>
    </row>
    <row r="87" spans="1:8" ht="14.1" customHeight="1">
      <c r="A87" s="241" t="s">
        <v>924</v>
      </c>
      <c r="B87" s="247" t="s">
        <v>638</v>
      </c>
      <c r="C87" s="247" t="s">
        <v>639</v>
      </c>
      <c r="D87" s="247"/>
      <c r="E87" s="247"/>
      <c r="F87" s="248">
        <v>9986600</v>
      </c>
      <c r="H87" s="241" t="s">
        <v>924</v>
      </c>
    </row>
    <row r="88" spans="1:8" ht="14.1" customHeight="1">
      <c r="A88" s="241" t="s">
        <v>365</v>
      </c>
      <c r="B88" s="247" t="s">
        <v>640</v>
      </c>
      <c r="C88" s="247" t="s">
        <v>641</v>
      </c>
      <c r="D88" s="247"/>
      <c r="E88" s="247"/>
      <c r="F88" s="248">
        <v>214796826</v>
      </c>
      <c r="H88" s="241" t="s">
        <v>365</v>
      </c>
    </row>
    <row r="89" spans="1:8" ht="14.1" customHeight="1">
      <c r="B89" s="247" t="s">
        <v>642</v>
      </c>
      <c r="C89" s="247" t="s">
        <v>643</v>
      </c>
      <c r="D89" s="247"/>
      <c r="E89" s="247"/>
      <c r="F89" s="248">
        <v>726359000</v>
      </c>
    </row>
    <row r="90" spans="1:8" ht="14.1" customHeight="1">
      <c r="A90" s="241" t="s">
        <v>478</v>
      </c>
      <c r="B90" s="247" t="s">
        <v>644</v>
      </c>
      <c r="C90" s="247" t="s">
        <v>645</v>
      </c>
      <c r="D90" s="247"/>
      <c r="E90" s="247"/>
      <c r="F90" s="248">
        <v>726359000</v>
      </c>
      <c r="G90" s="241" t="s">
        <v>925</v>
      </c>
      <c r="H90" s="241" t="s">
        <v>478</v>
      </c>
    </row>
    <row r="91" spans="1:8" ht="14.1" customHeight="1">
      <c r="B91" s="247" t="s">
        <v>646</v>
      </c>
      <c r="C91" s="247" t="s">
        <v>647</v>
      </c>
      <c r="D91" s="247"/>
      <c r="E91" s="247"/>
      <c r="F91" s="248">
        <v>41418394</v>
      </c>
    </row>
    <row r="92" spans="1:8" ht="14.1" customHeight="1">
      <c r="A92" s="241" t="s">
        <v>449</v>
      </c>
      <c r="B92" s="247" t="s">
        <v>648</v>
      </c>
      <c r="C92" s="247" t="s">
        <v>649</v>
      </c>
      <c r="D92" s="247"/>
      <c r="E92" s="247"/>
      <c r="F92" s="248">
        <v>41418394</v>
      </c>
      <c r="G92" s="241" t="s">
        <v>926</v>
      </c>
      <c r="H92" s="241" t="s">
        <v>449</v>
      </c>
    </row>
    <row r="93" spans="1:8" ht="14.1" customHeight="1">
      <c r="B93" s="247" t="s">
        <v>650</v>
      </c>
      <c r="C93" s="247" t="s">
        <v>651</v>
      </c>
      <c r="D93" s="247"/>
      <c r="E93" s="247"/>
      <c r="F93" s="248">
        <v>6216428</v>
      </c>
    </row>
    <row r="94" spans="1:8" ht="14.1" customHeight="1">
      <c r="B94" s="247" t="s">
        <v>652</v>
      </c>
      <c r="C94" s="247" t="s">
        <v>653</v>
      </c>
      <c r="D94" s="247"/>
      <c r="E94" s="247"/>
      <c r="F94" s="248">
        <v>6216428</v>
      </c>
    </row>
    <row r="95" spans="1:8" ht="14.1" customHeight="1">
      <c r="A95" s="241" t="s">
        <v>319</v>
      </c>
      <c r="B95" s="247" t="s">
        <v>654</v>
      </c>
      <c r="C95" s="247" t="s">
        <v>655</v>
      </c>
      <c r="D95" s="247"/>
      <c r="E95" s="247"/>
      <c r="F95" s="248">
        <v>45087124</v>
      </c>
      <c r="H95" s="241" t="s">
        <v>319</v>
      </c>
    </row>
    <row r="96" spans="1:8" ht="14.1" customHeight="1">
      <c r="A96" s="241" t="s">
        <v>319</v>
      </c>
      <c r="B96" s="247" t="s">
        <v>656</v>
      </c>
      <c r="C96" s="247" t="s">
        <v>657</v>
      </c>
      <c r="D96" s="247"/>
      <c r="E96" s="247"/>
      <c r="F96" s="248">
        <v>-43432049</v>
      </c>
      <c r="H96" s="241" t="s">
        <v>319</v>
      </c>
    </row>
    <row r="97" spans="1:8" ht="14.1" customHeight="1">
      <c r="A97" s="241" t="s">
        <v>319</v>
      </c>
      <c r="B97" s="247" t="s">
        <v>658</v>
      </c>
      <c r="C97" s="247" t="s">
        <v>659</v>
      </c>
      <c r="D97" s="247"/>
      <c r="E97" s="247"/>
      <c r="F97" s="248">
        <v>48284291</v>
      </c>
      <c r="H97" s="241" t="s">
        <v>319</v>
      </c>
    </row>
    <row r="98" spans="1:8" ht="14.1" customHeight="1">
      <c r="A98" s="241" t="s">
        <v>319</v>
      </c>
      <c r="B98" s="247" t="s">
        <v>660</v>
      </c>
      <c r="C98" s="247" t="s">
        <v>657</v>
      </c>
      <c r="D98" s="247"/>
      <c r="E98" s="247"/>
      <c r="F98" s="248">
        <v>-46268006</v>
      </c>
      <c r="H98" s="241" t="s">
        <v>319</v>
      </c>
    </row>
    <row r="99" spans="1:8" ht="14.1" customHeight="1">
      <c r="A99" s="241" t="s">
        <v>319</v>
      </c>
      <c r="B99" s="247" t="s">
        <v>661</v>
      </c>
      <c r="C99" s="247" t="s">
        <v>662</v>
      </c>
      <c r="D99" s="247"/>
      <c r="E99" s="247"/>
      <c r="F99" s="248">
        <v>89155205</v>
      </c>
      <c r="H99" s="241" t="s">
        <v>319</v>
      </c>
    </row>
    <row r="100" spans="1:8" ht="14.1" customHeight="1">
      <c r="A100" s="241" t="s">
        <v>319</v>
      </c>
      <c r="B100" s="247" t="s">
        <v>663</v>
      </c>
      <c r="C100" s="247" t="s">
        <v>664</v>
      </c>
      <c r="D100" s="247"/>
      <c r="E100" s="247"/>
      <c r="F100" s="248">
        <v>-86610137</v>
      </c>
      <c r="H100" s="241" t="s">
        <v>319</v>
      </c>
    </row>
    <row r="101" spans="1:8" ht="14.1" customHeight="1">
      <c r="B101" s="247" t="s">
        <v>665</v>
      </c>
      <c r="C101" s="247" t="s">
        <v>666</v>
      </c>
      <c r="D101" s="247"/>
      <c r="E101" s="247"/>
      <c r="F101" s="248">
        <v>303230986</v>
      </c>
    </row>
    <row r="102" spans="1:8" ht="14.1" customHeight="1">
      <c r="B102" s="247" t="s">
        <v>667</v>
      </c>
      <c r="C102" s="247" t="s">
        <v>668</v>
      </c>
      <c r="D102" s="247"/>
      <c r="E102" s="247"/>
      <c r="F102" s="248">
        <v>303230986</v>
      </c>
    </row>
    <row r="103" spans="1:8" ht="14.1" customHeight="1">
      <c r="B103" s="247" t="s">
        <v>669</v>
      </c>
      <c r="C103" s="247" t="s">
        <v>670</v>
      </c>
      <c r="D103" s="247"/>
      <c r="E103" s="247"/>
      <c r="F103" s="248">
        <v>303230986</v>
      </c>
    </row>
    <row r="104" spans="1:8" ht="14.1" customHeight="1">
      <c r="A104" s="241" t="s">
        <v>320</v>
      </c>
      <c r="B104" s="247" t="s">
        <v>671</v>
      </c>
      <c r="C104" s="247" t="s">
        <v>417</v>
      </c>
      <c r="D104" s="247"/>
      <c r="E104" s="247"/>
      <c r="F104" s="248">
        <v>391265789</v>
      </c>
      <c r="H104" s="241" t="s">
        <v>320</v>
      </c>
    </row>
    <row r="105" spans="1:8" ht="14.1" customHeight="1">
      <c r="A105" s="241" t="s">
        <v>243</v>
      </c>
      <c r="B105" s="247" t="s">
        <v>672</v>
      </c>
      <c r="C105" s="247" t="s">
        <v>673</v>
      </c>
      <c r="D105" s="247"/>
      <c r="E105" s="247"/>
      <c r="F105" s="248">
        <v>-88034803</v>
      </c>
      <c r="H105" s="241" t="s">
        <v>243</v>
      </c>
    </row>
    <row r="106" spans="1:8" ht="14.1" customHeight="1">
      <c r="B106" s="247" t="s">
        <v>674</v>
      </c>
      <c r="C106" s="247" t="s">
        <v>675</v>
      </c>
      <c r="D106" s="247"/>
      <c r="E106" s="247"/>
      <c r="F106" s="248">
        <v>1399891194</v>
      </c>
    </row>
    <row r="107" spans="1:8" ht="14.1" customHeight="1">
      <c r="B107" s="247" t="s">
        <v>676</v>
      </c>
      <c r="C107" s="247" t="s">
        <v>677</v>
      </c>
      <c r="D107" s="247"/>
      <c r="E107" s="247"/>
      <c r="F107" s="248">
        <v>1316838759</v>
      </c>
    </row>
    <row r="108" spans="1:8" ht="14.1" customHeight="1">
      <c r="B108" s="247" t="s">
        <v>678</v>
      </c>
      <c r="C108" s="247" t="s">
        <v>677</v>
      </c>
      <c r="D108" s="247"/>
      <c r="E108" s="247"/>
      <c r="F108" s="248">
        <v>1316838759</v>
      </c>
    </row>
    <row r="109" spans="1:8" ht="14.1" customHeight="1">
      <c r="A109" s="241" t="s">
        <v>183</v>
      </c>
      <c r="B109" s="247" t="s">
        <v>679</v>
      </c>
      <c r="C109" s="247" t="s">
        <v>680</v>
      </c>
      <c r="D109" s="247"/>
      <c r="E109" s="247"/>
      <c r="F109" s="248">
        <v>1250000000</v>
      </c>
      <c r="H109" s="241" t="s">
        <v>183</v>
      </c>
    </row>
    <row r="110" spans="1:8" ht="14.1" customHeight="1">
      <c r="A110" s="241" t="s">
        <v>927</v>
      </c>
      <c r="B110" s="247" t="s">
        <v>681</v>
      </c>
      <c r="C110" s="247" t="s">
        <v>682</v>
      </c>
      <c r="D110" s="247"/>
      <c r="E110" s="247"/>
      <c r="F110" s="248">
        <v>129133393</v>
      </c>
      <c r="G110" s="241" t="s">
        <v>928</v>
      </c>
      <c r="H110" s="241" t="s">
        <v>927</v>
      </c>
    </row>
    <row r="111" spans="1:8" ht="14.1" customHeight="1">
      <c r="A111" s="241" t="s">
        <v>46</v>
      </c>
      <c r="B111" s="247" t="s">
        <v>683</v>
      </c>
      <c r="C111" s="247" t="s">
        <v>684</v>
      </c>
      <c r="D111" s="247"/>
      <c r="E111" s="247"/>
      <c r="F111" s="248">
        <v>-62294634</v>
      </c>
      <c r="G111" s="241" t="s">
        <v>929</v>
      </c>
      <c r="H111" s="241" t="s">
        <v>46</v>
      </c>
    </row>
    <row r="112" spans="1:8" ht="14.1" customHeight="1">
      <c r="B112" s="247" t="s">
        <v>685</v>
      </c>
      <c r="C112" s="247" t="s">
        <v>686</v>
      </c>
      <c r="D112" s="247"/>
      <c r="E112" s="247"/>
      <c r="F112" s="248">
        <v>83052435</v>
      </c>
    </row>
    <row r="113" spans="1:9" ht="14.1" customHeight="1">
      <c r="B113" s="247" t="s">
        <v>687</v>
      </c>
      <c r="C113" s="247" t="s">
        <v>686</v>
      </c>
      <c r="D113" s="247"/>
      <c r="E113" s="247"/>
      <c r="F113" s="248">
        <v>83052435</v>
      </c>
    </row>
    <row r="114" spans="1:9" ht="14.1" customHeight="1">
      <c r="B114" s="247" t="s">
        <v>688</v>
      </c>
      <c r="C114" s="247" t="s">
        <v>686</v>
      </c>
      <c r="D114" s="247"/>
      <c r="E114" s="247"/>
      <c r="F114" s="248">
        <v>83052435</v>
      </c>
    </row>
    <row r="115" spans="1:9" ht="14.1" customHeight="1">
      <c r="A115" s="241" t="s">
        <v>19</v>
      </c>
      <c r="B115" s="249"/>
      <c r="C115" s="249"/>
      <c r="D115" s="260" t="s">
        <v>689</v>
      </c>
      <c r="E115" s="247" t="s">
        <v>690</v>
      </c>
      <c r="F115" s="248">
        <v>81439659</v>
      </c>
      <c r="H115" s="241" t="s">
        <v>19</v>
      </c>
    </row>
    <row r="116" spans="1:9" ht="14.1" customHeight="1">
      <c r="A116" s="241" t="s">
        <v>449</v>
      </c>
      <c r="B116" s="249"/>
      <c r="C116" s="249"/>
      <c r="D116" s="260" t="s">
        <v>691</v>
      </c>
      <c r="E116" s="247" t="s">
        <v>692</v>
      </c>
      <c r="F116" s="248">
        <v>1612776</v>
      </c>
      <c r="H116" s="241" t="s">
        <v>449</v>
      </c>
    </row>
    <row r="117" spans="1:9" ht="14.1" customHeight="1">
      <c r="B117" s="252" t="s">
        <v>693</v>
      </c>
      <c r="C117" s="252" t="s">
        <v>5</v>
      </c>
      <c r="D117" s="252"/>
      <c r="E117" s="252"/>
      <c r="F117" s="253">
        <v>7434279986</v>
      </c>
    </row>
    <row r="118" spans="1:9" ht="14.1" customHeight="1">
      <c r="B118" s="247" t="s">
        <v>694</v>
      </c>
      <c r="C118" s="247" t="s">
        <v>695</v>
      </c>
      <c r="D118" s="247"/>
      <c r="E118" s="247"/>
      <c r="F118" s="248">
        <v>195246745</v>
      </c>
    </row>
    <row r="119" spans="1:9" ht="14.1" customHeight="1">
      <c r="B119" s="247" t="s">
        <v>696</v>
      </c>
      <c r="C119" s="247" t="s">
        <v>35</v>
      </c>
      <c r="D119" s="247"/>
      <c r="E119" s="247"/>
      <c r="F119" s="248">
        <v>195246745</v>
      </c>
    </row>
    <row r="120" spans="1:9" ht="14.1" customHeight="1">
      <c r="B120" s="247" t="s">
        <v>697</v>
      </c>
      <c r="C120" s="247" t="s">
        <v>698</v>
      </c>
      <c r="D120" s="247"/>
      <c r="E120" s="247"/>
      <c r="F120" s="248">
        <v>195246745</v>
      </c>
    </row>
    <row r="121" spans="1:9" ht="14.1" customHeight="1">
      <c r="B121" s="247" t="s">
        <v>699</v>
      </c>
      <c r="C121" s="247" t="s">
        <v>700</v>
      </c>
      <c r="D121" s="247"/>
      <c r="E121" s="247"/>
      <c r="F121" s="248">
        <v>181630761</v>
      </c>
    </row>
    <row r="122" spans="1:9" ht="14.1" customHeight="1">
      <c r="A122" s="241" t="s">
        <v>376</v>
      </c>
      <c r="B122" s="249"/>
      <c r="C122" s="249"/>
      <c r="D122" s="260" t="s">
        <v>701</v>
      </c>
      <c r="E122" s="247" t="s">
        <v>702</v>
      </c>
      <c r="F122" s="248">
        <v>900000</v>
      </c>
      <c r="I122" s="241" t="s">
        <v>376</v>
      </c>
    </row>
    <row r="123" spans="1:9" ht="14.1" customHeight="1">
      <c r="A123" s="241" t="s">
        <v>376</v>
      </c>
      <c r="B123" s="249"/>
      <c r="C123" s="249"/>
      <c r="D123" s="260" t="s">
        <v>703</v>
      </c>
      <c r="E123" s="247" t="s">
        <v>704</v>
      </c>
      <c r="F123" s="248">
        <v>5500000</v>
      </c>
      <c r="I123" s="241" t="s">
        <v>376</v>
      </c>
    </row>
    <row r="124" spans="1:9" ht="14.1" customHeight="1">
      <c r="A124" s="241" t="s">
        <v>376</v>
      </c>
      <c r="B124" s="249"/>
      <c r="C124" s="249"/>
      <c r="D124" s="260" t="s">
        <v>705</v>
      </c>
      <c r="E124" s="247" t="s">
        <v>578</v>
      </c>
      <c r="F124" s="248">
        <v>58052495</v>
      </c>
      <c r="I124" s="241" t="s">
        <v>376</v>
      </c>
    </row>
    <row r="125" spans="1:9" ht="14.1" customHeight="1">
      <c r="A125" s="241" t="s">
        <v>376</v>
      </c>
      <c r="B125" s="249"/>
      <c r="C125" s="249"/>
      <c r="D125" s="260" t="s">
        <v>706</v>
      </c>
      <c r="E125" s="247" t="s">
        <v>707</v>
      </c>
      <c r="F125" s="248">
        <v>486000</v>
      </c>
      <c r="I125" s="241" t="s">
        <v>376</v>
      </c>
    </row>
    <row r="126" spans="1:9" ht="14.1" customHeight="1">
      <c r="A126" s="241" t="s">
        <v>376</v>
      </c>
      <c r="B126" s="249"/>
      <c r="C126" s="249"/>
      <c r="D126" s="260" t="s">
        <v>708</v>
      </c>
      <c r="E126" s="247" t="s">
        <v>709</v>
      </c>
      <c r="F126" s="248">
        <v>5500000</v>
      </c>
      <c r="I126" s="241" t="s">
        <v>376</v>
      </c>
    </row>
    <row r="127" spans="1:9" ht="14.1" customHeight="1">
      <c r="A127" s="241" t="s">
        <v>376</v>
      </c>
      <c r="B127" s="249"/>
      <c r="C127" s="249"/>
      <c r="D127" s="260" t="s">
        <v>710</v>
      </c>
      <c r="E127" s="247" t="s">
        <v>711</v>
      </c>
      <c r="F127" s="248">
        <v>3780000</v>
      </c>
      <c r="I127" s="241" t="s">
        <v>376</v>
      </c>
    </row>
    <row r="128" spans="1:9" ht="14.1" customHeight="1">
      <c r="A128" s="241" t="s">
        <v>376</v>
      </c>
      <c r="B128" s="249"/>
      <c r="C128" s="249"/>
      <c r="D128" s="260" t="s">
        <v>712</v>
      </c>
      <c r="E128" s="247" t="s">
        <v>713</v>
      </c>
      <c r="F128" s="248">
        <v>1118000</v>
      </c>
      <c r="I128" s="241" t="s">
        <v>376</v>
      </c>
    </row>
    <row r="129" spans="1:9" ht="14.1" customHeight="1">
      <c r="A129" s="241" t="s">
        <v>376</v>
      </c>
      <c r="B129" s="249"/>
      <c r="C129" s="249"/>
      <c r="D129" s="260" t="s">
        <v>714</v>
      </c>
      <c r="E129" s="247" t="s">
        <v>715</v>
      </c>
      <c r="F129" s="248">
        <v>436000</v>
      </c>
      <c r="I129" s="241" t="s">
        <v>376</v>
      </c>
    </row>
    <row r="130" spans="1:9" ht="14.1" customHeight="1">
      <c r="A130" s="241" t="s">
        <v>376</v>
      </c>
      <c r="B130" s="249"/>
      <c r="C130" s="249"/>
      <c r="D130" s="260" t="s">
        <v>716</v>
      </c>
      <c r="E130" s="247" t="s">
        <v>717</v>
      </c>
      <c r="F130" s="248">
        <v>95849216</v>
      </c>
      <c r="I130" s="241" t="s">
        <v>376</v>
      </c>
    </row>
    <row r="131" spans="1:9" ht="14.1" customHeight="1">
      <c r="A131" s="241" t="s">
        <v>376</v>
      </c>
      <c r="B131" s="249"/>
      <c r="C131" s="249"/>
      <c r="D131" s="260" t="s">
        <v>718</v>
      </c>
      <c r="E131" s="247" t="s">
        <v>719</v>
      </c>
      <c r="F131" s="248">
        <v>40000</v>
      </c>
      <c r="I131" s="241" t="s">
        <v>376</v>
      </c>
    </row>
    <row r="132" spans="1:9" ht="14.1" customHeight="1">
      <c r="A132" s="241" t="s">
        <v>376</v>
      </c>
      <c r="B132" s="249"/>
      <c r="C132" s="249"/>
      <c r="D132" s="260" t="s">
        <v>720</v>
      </c>
      <c r="E132" s="247" t="s">
        <v>721</v>
      </c>
      <c r="F132" s="248">
        <v>440000</v>
      </c>
      <c r="I132" s="241" t="s">
        <v>376</v>
      </c>
    </row>
    <row r="133" spans="1:9" ht="14.1" customHeight="1">
      <c r="A133" s="241" t="s">
        <v>376</v>
      </c>
      <c r="B133" s="249"/>
      <c r="C133" s="249"/>
      <c r="D133" s="260" t="s">
        <v>722</v>
      </c>
      <c r="E133" s="247" t="s">
        <v>723</v>
      </c>
      <c r="F133" s="248">
        <v>6000000</v>
      </c>
      <c r="I133" s="241" t="s">
        <v>376</v>
      </c>
    </row>
    <row r="134" spans="1:9" ht="14.1" customHeight="1">
      <c r="A134" s="241" t="s">
        <v>376</v>
      </c>
      <c r="B134" s="249"/>
      <c r="C134" s="249"/>
      <c r="D134" s="260" t="s">
        <v>724</v>
      </c>
      <c r="E134" s="247" t="s">
        <v>725</v>
      </c>
      <c r="F134" s="248">
        <v>1584000</v>
      </c>
      <c r="I134" s="241" t="s">
        <v>376</v>
      </c>
    </row>
    <row r="135" spans="1:9" ht="14.1" customHeight="1">
      <c r="A135" s="241" t="s">
        <v>376</v>
      </c>
      <c r="B135" s="249"/>
      <c r="C135" s="249"/>
      <c r="D135" s="260" t="s">
        <v>726</v>
      </c>
      <c r="E135" s="247" t="s">
        <v>727</v>
      </c>
      <c r="F135" s="248">
        <v>1302450</v>
      </c>
      <c r="I135" s="241" t="s">
        <v>376</v>
      </c>
    </row>
    <row r="136" spans="1:9" ht="14.1" customHeight="1">
      <c r="A136" s="241" t="s">
        <v>376</v>
      </c>
      <c r="B136" s="249"/>
      <c r="C136" s="249"/>
      <c r="D136" s="260" t="s">
        <v>728</v>
      </c>
      <c r="E136" s="247" t="s">
        <v>729</v>
      </c>
      <c r="F136" s="248">
        <v>642600</v>
      </c>
      <c r="I136" s="241" t="s">
        <v>376</v>
      </c>
    </row>
    <row r="137" spans="1:9" ht="14.1" customHeight="1">
      <c r="B137" s="247" t="s">
        <v>730</v>
      </c>
      <c r="C137" s="247" t="s">
        <v>731</v>
      </c>
      <c r="D137" s="247"/>
      <c r="E137" s="247"/>
      <c r="F137" s="248">
        <v>13615984</v>
      </c>
    </row>
    <row r="138" spans="1:9" ht="14.1" customHeight="1">
      <c r="A138" s="241" t="s">
        <v>376</v>
      </c>
      <c r="B138" s="249"/>
      <c r="C138" s="249"/>
      <c r="D138" s="260" t="s">
        <v>573</v>
      </c>
      <c r="E138" s="247" t="s">
        <v>574</v>
      </c>
      <c r="F138" s="248">
        <v>-60950938</v>
      </c>
      <c r="I138" s="241" t="s">
        <v>376</v>
      </c>
    </row>
    <row r="139" spans="1:9" ht="14.1" customHeight="1">
      <c r="A139" s="241" t="s">
        <v>376</v>
      </c>
      <c r="B139" s="249"/>
      <c r="C139" s="249"/>
      <c r="D139" s="260" t="s">
        <v>575</v>
      </c>
      <c r="E139" s="247" t="s">
        <v>576</v>
      </c>
      <c r="F139" s="248">
        <v>41568202</v>
      </c>
      <c r="I139" s="241" t="s">
        <v>376</v>
      </c>
    </row>
    <row r="140" spans="1:9" ht="14.1" customHeight="1">
      <c r="A140" s="241" t="s">
        <v>376</v>
      </c>
      <c r="B140" s="249"/>
      <c r="C140" s="249"/>
      <c r="D140" s="260" t="s">
        <v>583</v>
      </c>
      <c r="E140" s="247" t="s">
        <v>584</v>
      </c>
      <c r="F140" s="248">
        <v>22287550</v>
      </c>
      <c r="I140" s="241" t="s">
        <v>376</v>
      </c>
    </row>
    <row r="141" spans="1:9" ht="14.1" customHeight="1">
      <c r="A141" s="241" t="s">
        <v>376</v>
      </c>
      <c r="B141" s="249"/>
      <c r="C141" s="249"/>
      <c r="D141" s="260" t="s">
        <v>585</v>
      </c>
      <c r="E141" s="247" t="s">
        <v>584</v>
      </c>
      <c r="F141" s="248">
        <v>3169184</v>
      </c>
      <c r="I141" s="241" t="s">
        <v>376</v>
      </c>
    </row>
    <row r="142" spans="1:9" ht="14.1" customHeight="1">
      <c r="A142" s="241" t="s">
        <v>376</v>
      </c>
      <c r="B142" s="249"/>
      <c r="C142" s="249"/>
      <c r="D142" s="260" t="s">
        <v>589</v>
      </c>
      <c r="E142" s="247" t="s">
        <v>590</v>
      </c>
      <c r="F142" s="248">
        <v>-16468</v>
      </c>
      <c r="I142" s="241" t="s">
        <v>376</v>
      </c>
    </row>
    <row r="143" spans="1:9" ht="14.1" customHeight="1">
      <c r="A143" s="241" t="s">
        <v>376</v>
      </c>
      <c r="B143" s="249"/>
      <c r="C143" s="249"/>
      <c r="D143" s="260" t="s">
        <v>732</v>
      </c>
      <c r="E143" s="247" t="s">
        <v>733</v>
      </c>
      <c r="F143" s="248">
        <v>8310752</v>
      </c>
      <c r="I143" s="241" t="s">
        <v>376</v>
      </c>
    </row>
    <row r="144" spans="1:9" ht="14.1" customHeight="1">
      <c r="A144" s="241" t="s">
        <v>376</v>
      </c>
      <c r="B144" s="249"/>
      <c r="C144" s="249"/>
      <c r="D144" s="260" t="s">
        <v>734</v>
      </c>
      <c r="E144" s="247" t="s">
        <v>735</v>
      </c>
      <c r="F144" s="248">
        <v>-1080168</v>
      </c>
      <c r="I144" s="241" t="s">
        <v>376</v>
      </c>
    </row>
    <row r="145" spans="1:9" ht="14.1" customHeight="1">
      <c r="A145" s="241" t="s">
        <v>376</v>
      </c>
      <c r="B145" s="249"/>
      <c r="C145" s="249"/>
      <c r="D145" s="260" t="s">
        <v>736</v>
      </c>
      <c r="E145" s="247" t="s">
        <v>737</v>
      </c>
      <c r="F145" s="248">
        <v>220000</v>
      </c>
      <c r="I145" s="241" t="s">
        <v>376</v>
      </c>
    </row>
    <row r="146" spans="1:9" ht="14.1" customHeight="1">
      <c r="A146" s="241" t="s">
        <v>376</v>
      </c>
      <c r="B146" s="249"/>
      <c r="C146" s="249"/>
      <c r="D146" s="260" t="s">
        <v>738</v>
      </c>
      <c r="E146" s="247" t="s">
        <v>739</v>
      </c>
      <c r="F146" s="248">
        <v>132000</v>
      </c>
      <c r="I146" s="241" t="s">
        <v>376</v>
      </c>
    </row>
    <row r="147" spans="1:9" ht="14.1" customHeight="1">
      <c r="A147" s="241" t="s">
        <v>376</v>
      </c>
      <c r="B147" s="249"/>
      <c r="C147" s="249"/>
      <c r="D147" s="260" t="s">
        <v>740</v>
      </c>
      <c r="E147" s="247" t="s">
        <v>741</v>
      </c>
      <c r="F147" s="248">
        <v>-55000</v>
      </c>
      <c r="I147" s="241" t="s">
        <v>376</v>
      </c>
    </row>
    <row r="148" spans="1:9" ht="14.1" customHeight="1">
      <c r="A148" s="241" t="s">
        <v>376</v>
      </c>
      <c r="B148" s="249"/>
      <c r="C148" s="249"/>
      <c r="D148" s="260" t="s">
        <v>742</v>
      </c>
      <c r="E148" s="247" t="s">
        <v>743</v>
      </c>
      <c r="F148" s="248">
        <v>16380</v>
      </c>
      <c r="I148" s="241" t="s">
        <v>376</v>
      </c>
    </row>
    <row r="149" spans="1:9" ht="14.1" customHeight="1">
      <c r="A149" s="241" t="s">
        <v>376</v>
      </c>
      <c r="B149" s="249"/>
      <c r="C149" s="249"/>
      <c r="D149" s="260" t="s">
        <v>744</v>
      </c>
      <c r="E149" s="247" t="s">
        <v>745</v>
      </c>
      <c r="F149" s="248">
        <v>57700</v>
      </c>
      <c r="I149" s="241" t="s">
        <v>376</v>
      </c>
    </row>
    <row r="150" spans="1:9" ht="14.1" customHeight="1">
      <c r="A150" s="241" t="s">
        <v>376</v>
      </c>
      <c r="B150" s="249"/>
      <c r="C150" s="249"/>
      <c r="D150" s="260" t="s">
        <v>746</v>
      </c>
      <c r="E150" s="247" t="s">
        <v>747</v>
      </c>
      <c r="F150" s="248">
        <v>-43210</v>
      </c>
      <c r="I150" s="241" t="s">
        <v>376</v>
      </c>
    </row>
    <row r="151" spans="1:9" ht="14.1" customHeight="1">
      <c r="B151" s="247" t="s">
        <v>748</v>
      </c>
      <c r="C151" s="247" t="s">
        <v>749</v>
      </c>
      <c r="D151" s="247"/>
      <c r="E151" s="247"/>
      <c r="F151" s="248">
        <v>4519641965</v>
      </c>
    </row>
    <row r="152" spans="1:9" ht="14.1" customHeight="1">
      <c r="B152" s="247" t="s">
        <v>750</v>
      </c>
      <c r="C152" s="247" t="s">
        <v>751</v>
      </c>
      <c r="D152" s="247"/>
      <c r="E152" s="247"/>
      <c r="F152" s="248">
        <v>4519641965</v>
      </c>
    </row>
    <row r="153" spans="1:9" ht="14.1" customHeight="1">
      <c r="B153" s="247" t="s">
        <v>752</v>
      </c>
      <c r="C153" s="247" t="s">
        <v>751</v>
      </c>
      <c r="D153" s="247"/>
      <c r="E153" s="247"/>
      <c r="F153" s="248">
        <v>4502029785</v>
      </c>
    </row>
    <row r="154" spans="1:9" ht="14.1" customHeight="1">
      <c r="A154" s="241" t="s">
        <v>432</v>
      </c>
      <c r="B154" s="247" t="s">
        <v>753</v>
      </c>
      <c r="C154" s="247" t="s">
        <v>754</v>
      </c>
      <c r="D154" s="247"/>
      <c r="E154" s="247"/>
      <c r="F154" s="248">
        <v>4502029785</v>
      </c>
      <c r="G154" s="241" t="s">
        <v>934</v>
      </c>
      <c r="I154" s="241" t="s">
        <v>376</v>
      </c>
    </row>
    <row r="155" spans="1:9" ht="14.1" customHeight="1">
      <c r="B155" s="247" t="s">
        <v>755</v>
      </c>
      <c r="C155" s="247" t="s">
        <v>756</v>
      </c>
      <c r="D155" s="247"/>
      <c r="E155" s="247"/>
      <c r="F155" s="248">
        <v>17612180</v>
      </c>
    </row>
    <row r="156" spans="1:9" ht="14.1" customHeight="1">
      <c r="A156" s="241" t="s">
        <v>376</v>
      </c>
      <c r="B156" s="247" t="s">
        <v>757</v>
      </c>
      <c r="C156" s="247" t="s">
        <v>930</v>
      </c>
      <c r="D156" s="247"/>
      <c r="E156" s="247"/>
      <c r="F156" s="248">
        <v>36597269</v>
      </c>
      <c r="G156" s="241" t="s">
        <v>932</v>
      </c>
      <c r="I156" s="241" t="s">
        <v>376</v>
      </c>
    </row>
    <row r="157" spans="1:9" ht="14.1" customHeight="1">
      <c r="A157" s="241" t="s">
        <v>376</v>
      </c>
      <c r="B157" s="247" t="s">
        <v>758</v>
      </c>
      <c r="C157" s="247" t="s">
        <v>931</v>
      </c>
      <c r="D157" s="247"/>
      <c r="E157" s="247"/>
      <c r="F157" s="248">
        <v>-18985089</v>
      </c>
      <c r="G157" s="241" t="s">
        <v>933</v>
      </c>
      <c r="I157" s="241" t="s">
        <v>376</v>
      </c>
    </row>
    <row r="158" spans="1:9" ht="14.1" customHeight="1">
      <c r="B158" s="247" t="s">
        <v>759</v>
      </c>
      <c r="C158" s="247" t="s">
        <v>760</v>
      </c>
      <c r="D158" s="247"/>
      <c r="E158" s="247"/>
      <c r="F158" s="248">
        <v>18797103</v>
      </c>
    </row>
    <row r="159" spans="1:9" ht="14.1" customHeight="1">
      <c r="B159" s="247" t="s">
        <v>761</v>
      </c>
      <c r="C159" s="247" t="s">
        <v>762</v>
      </c>
      <c r="D159" s="247"/>
      <c r="E159" s="247"/>
      <c r="F159" s="248">
        <v>18797103</v>
      </c>
    </row>
    <row r="160" spans="1:9" ht="14.1" customHeight="1">
      <c r="B160" s="247" t="s">
        <v>763</v>
      </c>
      <c r="C160" s="247" t="s">
        <v>762</v>
      </c>
      <c r="D160" s="247"/>
      <c r="E160" s="247"/>
      <c r="F160" s="248">
        <v>13533999</v>
      </c>
    </row>
    <row r="161" spans="1:9" ht="14.1" customHeight="1">
      <c r="A161" s="241" t="s">
        <v>285</v>
      </c>
      <c r="B161" s="247" t="s">
        <v>764</v>
      </c>
      <c r="C161" s="247" t="s">
        <v>765</v>
      </c>
      <c r="D161" s="247"/>
      <c r="E161" s="247"/>
      <c r="F161" s="248">
        <v>6699999</v>
      </c>
      <c r="I161" s="241" t="s">
        <v>285</v>
      </c>
    </row>
    <row r="162" spans="1:9" ht="14.1" customHeight="1">
      <c r="A162" s="241" t="s">
        <v>373</v>
      </c>
      <c r="B162" s="247" t="s">
        <v>766</v>
      </c>
      <c r="C162" s="247" t="s">
        <v>373</v>
      </c>
      <c r="D162" s="247"/>
      <c r="E162" s="247"/>
      <c r="F162" s="248">
        <v>6834000</v>
      </c>
      <c r="I162" s="241" t="s">
        <v>373</v>
      </c>
    </row>
    <row r="163" spans="1:9" ht="14.1" customHeight="1">
      <c r="B163" s="247" t="s">
        <v>767</v>
      </c>
      <c r="C163" s="247" t="s">
        <v>768</v>
      </c>
      <c r="D163" s="247"/>
      <c r="E163" s="247"/>
      <c r="F163" s="248">
        <v>5263104</v>
      </c>
    </row>
    <row r="164" spans="1:9" ht="14.1" customHeight="1">
      <c r="A164" s="241" t="s">
        <v>20</v>
      </c>
      <c r="B164" s="247" t="s">
        <v>769</v>
      </c>
      <c r="C164" s="247" t="s">
        <v>770</v>
      </c>
      <c r="D164" s="247"/>
      <c r="E164" s="247"/>
      <c r="F164" s="248">
        <v>5263104</v>
      </c>
      <c r="I164" s="241" t="s">
        <v>20</v>
      </c>
    </row>
    <row r="165" spans="1:9" ht="14.1" customHeight="1">
      <c r="B165" s="247" t="s">
        <v>771</v>
      </c>
      <c r="C165" s="247" t="s">
        <v>772</v>
      </c>
      <c r="D165" s="247"/>
      <c r="E165" s="247"/>
      <c r="F165" s="248">
        <v>2700594173</v>
      </c>
    </row>
    <row r="166" spans="1:9" ht="14.1" customHeight="1">
      <c r="B166" s="247" t="s">
        <v>773</v>
      </c>
      <c r="C166" s="247" t="s">
        <v>774</v>
      </c>
      <c r="D166" s="247"/>
      <c r="E166" s="247"/>
      <c r="F166" s="248">
        <v>2700594173</v>
      </c>
    </row>
    <row r="167" spans="1:9" ht="14.1" customHeight="1">
      <c r="B167" s="247" t="s">
        <v>775</v>
      </c>
      <c r="C167" s="247" t="s">
        <v>774</v>
      </c>
      <c r="D167" s="247"/>
      <c r="E167" s="247"/>
      <c r="F167" s="248">
        <v>2700594173</v>
      </c>
    </row>
    <row r="168" spans="1:9" ht="14.1" customHeight="1">
      <c r="B168" s="247" t="s">
        <v>776</v>
      </c>
      <c r="C168" s="247" t="s">
        <v>777</v>
      </c>
      <c r="D168" s="247"/>
      <c r="E168" s="247"/>
      <c r="F168" s="248">
        <v>2700594173</v>
      </c>
    </row>
    <row r="169" spans="1:9" ht="14.1" customHeight="1">
      <c r="A169" s="241" t="s">
        <v>376</v>
      </c>
      <c r="B169" s="249"/>
      <c r="C169" s="249"/>
      <c r="D169" s="260" t="s">
        <v>778</v>
      </c>
      <c r="E169" s="247" t="s">
        <v>779</v>
      </c>
      <c r="F169" s="248">
        <v>1802534139</v>
      </c>
      <c r="I169" s="241" t="s">
        <v>375</v>
      </c>
    </row>
    <row r="170" spans="1:9" ht="14.1" customHeight="1">
      <c r="A170" s="241" t="s">
        <v>376</v>
      </c>
      <c r="B170" s="249"/>
      <c r="C170" s="249"/>
      <c r="D170" s="260" t="s">
        <v>780</v>
      </c>
      <c r="E170" s="247" t="s">
        <v>781</v>
      </c>
      <c r="F170" s="248">
        <v>886961034</v>
      </c>
      <c r="I170" s="241" t="s">
        <v>375</v>
      </c>
    </row>
    <row r="171" spans="1:9" ht="14.1" customHeight="1">
      <c r="A171" s="241" t="s">
        <v>376</v>
      </c>
      <c r="B171" s="249"/>
      <c r="C171" s="249"/>
      <c r="D171" s="260" t="s">
        <v>782</v>
      </c>
      <c r="E171" s="247" t="s">
        <v>783</v>
      </c>
      <c r="F171" s="248">
        <v>279000</v>
      </c>
      <c r="I171" s="241" t="s">
        <v>375</v>
      </c>
    </row>
    <row r="172" spans="1:9" ht="14.1" customHeight="1">
      <c r="A172" s="241" t="s">
        <v>935</v>
      </c>
      <c r="B172" s="249"/>
      <c r="C172" s="249"/>
      <c r="D172" s="260" t="s">
        <v>784</v>
      </c>
      <c r="E172" s="247" t="s">
        <v>785</v>
      </c>
      <c r="F172" s="248">
        <v>20000</v>
      </c>
      <c r="I172" s="241" t="s">
        <v>935</v>
      </c>
    </row>
    <row r="173" spans="1:9" ht="14.1" customHeight="1">
      <c r="A173" s="241" t="s">
        <v>935</v>
      </c>
      <c r="B173" s="249"/>
      <c r="C173" s="249"/>
      <c r="D173" s="260" t="s">
        <v>786</v>
      </c>
      <c r="E173" s="247" t="s">
        <v>787</v>
      </c>
      <c r="F173" s="248">
        <v>1800000</v>
      </c>
      <c r="I173" s="241" t="s">
        <v>935</v>
      </c>
    </row>
    <row r="174" spans="1:9" ht="14.1" customHeight="1">
      <c r="A174" s="241" t="s">
        <v>935</v>
      </c>
      <c r="B174" s="249"/>
      <c r="C174" s="249"/>
      <c r="D174" s="260" t="s">
        <v>788</v>
      </c>
      <c r="E174" s="247" t="s">
        <v>789</v>
      </c>
      <c r="F174" s="248">
        <v>9000000</v>
      </c>
      <c r="I174" s="241" t="s">
        <v>935</v>
      </c>
    </row>
    <row r="175" spans="1:9" ht="14.1" customHeight="1">
      <c r="B175" s="252" t="s">
        <v>790</v>
      </c>
      <c r="C175" s="252" t="s">
        <v>40</v>
      </c>
      <c r="D175" s="252"/>
      <c r="E175" s="252"/>
      <c r="F175" s="253">
        <v>10954833580</v>
      </c>
    </row>
    <row r="176" spans="1:9" ht="14.1" customHeight="1">
      <c r="B176" s="247" t="s">
        <v>791</v>
      </c>
      <c r="C176" s="247" t="s">
        <v>792</v>
      </c>
      <c r="D176" s="247"/>
      <c r="E176" s="247"/>
      <c r="F176" s="248">
        <v>10954833580</v>
      </c>
    </row>
    <row r="177" spans="1:9" ht="14.1" customHeight="1">
      <c r="B177" s="247" t="s">
        <v>793</v>
      </c>
      <c r="C177" s="247" t="s">
        <v>794</v>
      </c>
      <c r="D177" s="247"/>
      <c r="E177" s="247"/>
      <c r="F177" s="248">
        <v>11337000000</v>
      </c>
    </row>
    <row r="178" spans="1:9" ht="14.1" customHeight="1">
      <c r="B178" s="247" t="s">
        <v>795</v>
      </c>
      <c r="C178" s="247" t="s">
        <v>794</v>
      </c>
      <c r="D178" s="247"/>
      <c r="E178" s="247"/>
      <c r="F178" s="248">
        <v>11337000000</v>
      </c>
    </row>
    <row r="179" spans="1:9" ht="14.1" customHeight="1">
      <c r="A179" s="241" t="s">
        <v>41</v>
      </c>
      <c r="B179" s="247" t="s">
        <v>796</v>
      </c>
      <c r="C179" s="247" t="s">
        <v>797</v>
      </c>
      <c r="D179" s="247"/>
      <c r="E179" s="247"/>
      <c r="F179" s="248">
        <v>11337000000</v>
      </c>
      <c r="I179" s="241" t="s">
        <v>41</v>
      </c>
    </row>
    <row r="180" spans="1:9" ht="14.1" customHeight="1">
      <c r="B180" s="247" t="s">
        <v>798</v>
      </c>
      <c r="C180" s="247" t="s">
        <v>799</v>
      </c>
      <c r="D180" s="247"/>
      <c r="E180" s="247"/>
      <c r="F180" s="248">
        <v>1724549</v>
      </c>
    </row>
    <row r="181" spans="1:9" ht="14.1" customHeight="1">
      <c r="B181" s="247" t="s">
        <v>800</v>
      </c>
      <c r="C181" s="247" t="s">
        <v>799</v>
      </c>
      <c r="D181" s="247"/>
      <c r="E181" s="247"/>
      <c r="F181" s="248">
        <v>1724549</v>
      </c>
    </row>
    <row r="182" spans="1:9" ht="14.1" customHeight="1">
      <c r="A182" s="241" t="s">
        <v>407</v>
      </c>
      <c r="B182" s="247" t="s">
        <v>801</v>
      </c>
      <c r="C182" s="247" t="s">
        <v>802</v>
      </c>
      <c r="D182" s="247"/>
      <c r="E182" s="247"/>
      <c r="F182" s="248">
        <v>1724549</v>
      </c>
      <c r="I182" s="241" t="s">
        <v>407</v>
      </c>
    </row>
    <row r="183" spans="1:9" ht="14.1" customHeight="1">
      <c r="B183" s="247" t="s">
        <v>803</v>
      </c>
      <c r="C183" s="247" t="s">
        <v>158</v>
      </c>
      <c r="D183" s="247"/>
      <c r="E183" s="247"/>
      <c r="F183" s="248">
        <v>4630564</v>
      </c>
    </row>
    <row r="184" spans="1:9" ht="14.1" customHeight="1">
      <c r="B184" s="247" t="s">
        <v>804</v>
      </c>
      <c r="C184" s="247" t="s">
        <v>158</v>
      </c>
      <c r="D184" s="247"/>
      <c r="E184" s="247"/>
      <c r="F184" s="248">
        <v>4630564</v>
      </c>
    </row>
    <row r="185" spans="1:9" ht="14.1" customHeight="1">
      <c r="A185" s="241" t="s">
        <v>158</v>
      </c>
      <c r="B185" s="247" t="s">
        <v>805</v>
      </c>
      <c r="C185" s="247" t="s">
        <v>806</v>
      </c>
      <c r="D185" s="247"/>
      <c r="E185" s="247"/>
      <c r="F185" s="248">
        <v>4630564</v>
      </c>
      <c r="I185" s="241" t="s">
        <v>158</v>
      </c>
    </row>
    <row r="186" spans="1:9" ht="14.1" customHeight="1">
      <c r="B186" s="247" t="s">
        <v>807</v>
      </c>
      <c r="C186" s="247" t="s">
        <v>808</v>
      </c>
      <c r="D186" s="247"/>
      <c r="E186" s="247"/>
      <c r="F186" s="248">
        <v>-388521533</v>
      </c>
    </row>
    <row r="187" spans="1:9" ht="14.1" customHeight="1">
      <c r="B187" s="247" t="s">
        <v>809</v>
      </c>
      <c r="C187" s="247" t="s">
        <v>810</v>
      </c>
      <c r="D187" s="247"/>
      <c r="E187" s="247"/>
      <c r="F187" s="248">
        <v>38648527</v>
      </c>
    </row>
    <row r="188" spans="1:9" ht="14.1" customHeight="1">
      <c r="A188" s="241" t="s">
        <v>936</v>
      </c>
      <c r="B188" s="247" t="s">
        <v>811</v>
      </c>
      <c r="C188" s="247" t="s">
        <v>812</v>
      </c>
      <c r="D188" s="247"/>
      <c r="E188" s="247"/>
      <c r="F188" s="248">
        <v>38648527</v>
      </c>
      <c r="I188" s="241" t="s">
        <v>936</v>
      </c>
    </row>
    <row r="189" spans="1:9" ht="14.1" customHeight="1">
      <c r="B189" s="247" t="s">
        <v>813</v>
      </c>
      <c r="C189" s="247" t="s">
        <v>814</v>
      </c>
      <c r="D189" s="247"/>
      <c r="E189" s="247"/>
      <c r="F189" s="248">
        <v>-427170060</v>
      </c>
    </row>
    <row r="190" spans="1:9" ht="14.1" customHeight="1">
      <c r="A190" s="241" t="s">
        <v>207</v>
      </c>
      <c r="B190" s="247" t="s">
        <v>815</v>
      </c>
      <c r="C190" s="247" t="s">
        <v>207</v>
      </c>
      <c r="D190" s="247"/>
      <c r="E190" s="247"/>
      <c r="F190" s="248">
        <v>-427170060</v>
      </c>
      <c r="I190" s="241" t="s">
        <v>207</v>
      </c>
    </row>
    <row r="191" spans="1:9" ht="14.1" customHeight="1">
      <c r="B191" s="252" t="s">
        <v>816</v>
      </c>
      <c r="C191" s="252" t="s">
        <v>817</v>
      </c>
      <c r="D191" s="252"/>
      <c r="E191" s="252"/>
      <c r="F191" s="253">
        <v>189748248</v>
      </c>
    </row>
    <row r="192" spans="1:9" ht="14.1" customHeight="1">
      <c r="B192" s="247" t="s">
        <v>818</v>
      </c>
      <c r="C192" s="247" t="s">
        <v>55</v>
      </c>
      <c r="D192" s="247"/>
      <c r="E192" s="247"/>
      <c r="F192" s="248">
        <v>189748248</v>
      </c>
    </row>
    <row r="193" spans="1:10" ht="14.1" customHeight="1">
      <c r="B193" s="247" t="s">
        <v>819</v>
      </c>
      <c r="C193" s="247" t="s">
        <v>820</v>
      </c>
      <c r="D193" s="247"/>
      <c r="E193" s="247"/>
      <c r="F193" s="248">
        <v>119532014</v>
      </c>
    </row>
    <row r="194" spans="1:10" ht="14.1" customHeight="1">
      <c r="B194" s="247" t="s">
        <v>821</v>
      </c>
      <c r="C194" s="247" t="s">
        <v>822</v>
      </c>
      <c r="D194" s="247"/>
      <c r="E194" s="247"/>
      <c r="F194" s="248">
        <v>110286198</v>
      </c>
    </row>
    <row r="195" spans="1:10" ht="14.1" customHeight="1">
      <c r="B195" s="247" t="s">
        <v>823</v>
      </c>
      <c r="C195" s="247" t="s">
        <v>938</v>
      </c>
      <c r="D195" s="247"/>
      <c r="E195" s="247"/>
      <c r="F195" s="248">
        <v>110286198</v>
      </c>
    </row>
    <row r="196" spans="1:10" ht="14.1" customHeight="1">
      <c r="B196" s="247" t="s">
        <v>824</v>
      </c>
      <c r="C196" s="247" t="s">
        <v>822</v>
      </c>
      <c r="D196" s="247"/>
      <c r="E196" s="247"/>
      <c r="F196" s="248">
        <v>9245816</v>
      </c>
    </row>
    <row r="197" spans="1:10" ht="14.1" customHeight="1">
      <c r="B197" s="247" t="s">
        <v>825</v>
      </c>
      <c r="C197" s="247" t="s">
        <v>939</v>
      </c>
      <c r="D197" s="247"/>
      <c r="E197" s="247"/>
      <c r="F197" s="248">
        <v>7500000</v>
      </c>
    </row>
    <row r="198" spans="1:10" ht="14.1" customHeight="1">
      <c r="B198" s="247" t="s">
        <v>826</v>
      </c>
      <c r="C198" s="247" t="s">
        <v>940</v>
      </c>
      <c r="D198" s="247"/>
      <c r="E198" s="247"/>
      <c r="F198" s="248">
        <v>1745816</v>
      </c>
    </row>
    <row r="199" spans="1:10" ht="14.1" customHeight="1">
      <c r="B199" s="247" t="s">
        <v>827</v>
      </c>
      <c r="C199" s="247" t="s">
        <v>828</v>
      </c>
      <c r="D199" s="247"/>
      <c r="E199" s="247"/>
      <c r="F199" s="248">
        <v>11368244</v>
      </c>
    </row>
    <row r="200" spans="1:10" ht="14.1" customHeight="1">
      <c r="B200" s="247" t="s">
        <v>829</v>
      </c>
      <c r="C200" s="247" t="s">
        <v>828</v>
      </c>
      <c r="D200" s="247"/>
      <c r="E200" s="247"/>
      <c r="F200" s="248">
        <v>11368244</v>
      </c>
    </row>
    <row r="201" spans="1:10" ht="14.1" customHeight="1">
      <c r="A201" s="241" t="s">
        <v>332</v>
      </c>
      <c r="B201" s="247" t="s">
        <v>830</v>
      </c>
      <c r="C201" s="247" t="s">
        <v>831</v>
      </c>
      <c r="D201" s="247"/>
      <c r="E201" s="247"/>
      <c r="F201" s="248">
        <v>11368244</v>
      </c>
      <c r="J201" s="241" t="s">
        <v>332</v>
      </c>
    </row>
    <row r="202" spans="1:10" ht="14.1" customHeight="1">
      <c r="B202" s="247" t="s">
        <v>832</v>
      </c>
      <c r="C202" s="247" t="s">
        <v>833</v>
      </c>
      <c r="D202" s="247"/>
      <c r="E202" s="247"/>
      <c r="F202" s="248">
        <v>39837509</v>
      </c>
    </row>
    <row r="203" spans="1:10" ht="14.1" customHeight="1">
      <c r="B203" s="247" t="s">
        <v>834</v>
      </c>
      <c r="C203" s="247" t="s">
        <v>835</v>
      </c>
      <c r="D203" s="247"/>
      <c r="E203" s="247"/>
      <c r="F203" s="248">
        <v>4293856</v>
      </c>
    </row>
    <row r="204" spans="1:10" ht="14.1" customHeight="1">
      <c r="A204" s="241" t="s">
        <v>368</v>
      </c>
      <c r="B204" s="247" t="s">
        <v>836</v>
      </c>
      <c r="C204" s="247" t="s">
        <v>837</v>
      </c>
      <c r="D204" s="247"/>
      <c r="E204" s="247"/>
      <c r="F204" s="248">
        <v>4293856</v>
      </c>
      <c r="J204" s="241" t="s">
        <v>368</v>
      </c>
    </row>
    <row r="205" spans="1:10" ht="14.1" customHeight="1">
      <c r="B205" s="247" t="s">
        <v>838</v>
      </c>
      <c r="C205" s="247" t="s">
        <v>839</v>
      </c>
      <c r="D205" s="247"/>
      <c r="E205" s="247"/>
      <c r="F205" s="248">
        <v>31782933</v>
      </c>
    </row>
    <row r="206" spans="1:10" ht="14.1" customHeight="1">
      <c r="A206" s="241" t="s">
        <v>272</v>
      </c>
      <c r="B206" s="247" t="s">
        <v>840</v>
      </c>
      <c r="C206" s="247" t="s">
        <v>941</v>
      </c>
      <c r="D206" s="247"/>
      <c r="E206" s="247"/>
      <c r="F206" s="248">
        <v>29716500</v>
      </c>
      <c r="J206" s="241" t="s">
        <v>272</v>
      </c>
    </row>
    <row r="207" spans="1:10" ht="14.1" customHeight="1">
      <c r="A207" s="241" t="s">
        <v>272</v>
      </c>
      <c r="B207" s="247" t="s">
        <v>841</v>
      </c>
      <c r="C207" s="247" t="s">
        <v>942</v>
      </c>
      <c r="D207" s="247"/>
      <c r="E207" s="247"/>
      <c r="F207" s="248">
        <v>2066433</v>
      </c>
      <c r="J207" s="241" t="s">
        <v>272</v>
      </c>
    </row>
    <row r="208" spans="1:10" ht="14.1" customHeight="1">
      <c r="B208" s="247" t="s">
        <v>842</v>
      </c>
      <c r="C208" s="247" t="s">
        <v>843</v>
      </c>
      <c r="D208" s="247"/>
      <c r="E208" s="247"/>
      <c r="F208" s="248">
        <v>3760720</v>
      </c>
    </row>
    <row r="209" spans="1:10" ht="14.1" customHeight="1">
      <c r="A209" s="241" t="s">
        <v>267</v>
      </c>
      <c r="B209" s="247" t="s">
        <v>844</v>
      </c>
      <c r="C209" s="247" t="s">
        <v>845</v>
      </c>
      <c r="D209" s="247"/>
      <c r="E209" s="247"/>
      <c r="F209" s="248">
        <v>3760720</v>
      </c>
      <c r="J209" s="241" t="s">
        <v>267</v>
      </c>
    </row>
    <row r="210" spans="1:10" ht="14.1" customHeight="1">
      <c r="B210" s="247" t="s">
        <v>846</v>
      </c>
      <c r="C210" s="247" t="s">
        <v>847</v>
      </c>
      <c r="D210" s="247"/>
      <c r="E210" s="247"/>
      <c r="F210" s="248">
        <v>19010481</v>
      </c>
    </row>
    <row r="211" spans="1:10" ht="14.1" customHeight="1">
      <c r="B211" s="247" t="s">
        <v>848</v>
      </c>
      <c r="C211" s="247" t="s">
        <v>847</v>
      </c>
      <c r="D211" s="247"/>
      <c r="E211" s="247"/>
      <c r="F211" s="248">
        <v>19010481</v>
      </c>
    </row>
    <row r="212" spans="1:10" ht="14.1" customHeight="1">
      <c r="A212" s="241" t="s">
        <v>267</v>
      </c>
      <c r="B212" s="247" t="s">
        <v>849</v>
      </c>
      <c r="C212" s="247" t="s">
        <v>850</v>
      </c>
      <c r="D212" s="247"/>
      <c r="E212" s="247"/>
      <c r="F212" s="248">
        <v>78</v>
      </c>
      <c r="J212" s="241" t="s">
        <v>267</v>
      </c>
    </row>
    <row r="213" spans="1:10" ht="14.1" customHeight="1">
      <c r="A213" s="241" t="s">
        <v>267</v>
      </c>
      <c r="B213" s="247" t="s">
        <v>851</v>
      </c>
      <c r="C213" s="247" t="s">
        <v>852</v>
      </c>
      <c r="D213" s="247"/>
      <c r="E213" s="247"/>
      <c r="F213" s="248">
        <v>11741022</v>
      </c>
      <c r="J213" s="241" t="s">
        <v>267</v>
      </c>
    </row>
    <row r="214" spans="1:10" ht="14.1" customHeight="1">
      <c r="A214" s="241" t="s">
        <v>267</v>
      </c>
      <c r="B214" s="247" t="s">
        <v>853</v>
      </c>
      <c r="C214" s="247" t="s">
        <v>854</v>
      </c>
      <c r="D214" s="247"/>
      <c r="E214" s="247"/>
      <c r="F214" s="248">
        <v>2835034</v>
      </c>
      <c r="J214" s="241" t="s">
        <v>267</v>
      </c>
    </row>
    <row r="215" spans="1:10" ht="14.1" customHeight="1">
      <c r="A215" s="241" t="s">
        <v>267</v>
      </c>
      <c r="B215" s="247" t="s">
        <v>855</v>
      </c>
      <c r="C215" s="247" t="s">
        <v>856</v>
      </c>
      <c r="D215" s="247"/>
      <c r="E215" s="247"/>
      <c r="F215" s="248">
        <v>4434347</v>
      </c>
      <c r="J215" s="241" t="s">
        <v>267</v>
      </c>
    </row>
    <row r="216" spans="1:10" ht="14.1" customHeight="1">
      <c r="B216" s="252" t="s">
        <v>857</v>
      </c>
      <c r="C216" s="252" t="s">
        <v>858</v>
      </c>
      <c r="D216" s="252"/>
      <c r="E216" s="252"/>
      <c r="F216" s="253">
        <v>616918308</v>
      </c>
    </row>
    <row r="217" spans="1:10" ht="14.1" customHeight="1">
      <c r="B217" s="247" t="s">
        <v>859</v>
      </c>
      <c r="C217" s="247" t="s">
        <v>860</v>
      </c>
      <c r="D217" s="247"/>
      <c r="E217" s="247"/>
      <c r="F217" s="248">
        <v>616918308</v>
      </c>
    </row>
    <row r="218" spans="1:10" ht="14.1" customHeight="1">
      <c r="B218" s="247" t="s">
        <v>861</v>
      </c>
      <c r="C218" s="247" t="s">
        <v>862</v>
      </c>
      <c r="D218" s="247"/>
      <c r="E218" s="247"/>
      <c r="F218" s="248">
        <v>61338969</v>
      </c>
    </row>
    <row r="219" spans="1:10" ht="14.1" customHeight="1">
      <c r="B219" s="247" t="s">
        <v>863</v>
      </c>
      <c r="C219" s="247" t="s">
        <v>864</v>
      </c>
      <c r="D219" s="247"/>
      <c r="E219" s="247"/>
      <c r="F219" s="248">
        <v>7575509</v>
      </c>
    </row>
    <row r="220" spans="1:10" ht="14.1" customHeight="1">
      <c r="A220" s="241" t="s">
        <v>63</v>
      </c>
      <c r="B220" s="247" t="s">
        <v>865</v>
      </c>
      <c r="C220" s="247" t="s">
        <v>943</v>
      </c>
      <c r="D220" s="247"/>
      <c r="E220" s="247"/>
      <c r="F220" s="248">
        <v>7575509</v>
      </c>
      <c r="J220" s="241" t="s">
        <v>63</v>
      </c>
    </row>
    <row r="221" spans="1:10" ht="14.1" customHeight="1">
      <c r="B221" s="247" t="s">
        <v>866</v>
      </c>
      <c r="C221" s="247" t="s">
        <v>867</v>
      </c>
      <c r="D221" s="247"/>
      <c r="E221" s="247"/>
      <c r="F221" s="248">
        <v>53763460</v>
      </c>
    </row>
    <row r="222" spans="1:10" ht="14.1" customHeight="1">
      <c r="A222" s="241" t="s">
        <v>369</v>
      </c>
      <c r="B222" s="247" t="s">
        <v>868</v>
      </c>
      <c r="C222" s="247" t="s">
        <v>869</v>
      </c>
      <c r="D222" s="247"/>
      <c r="E222" s="247"/>
      <c r="F222" s="248">
        <v>46090280</v>
      </c>
      <c r="J222" s="241" t="s">
        <v>369</v>
      </c>
    </row>
    <row r="223" spans="1:10" ht="14.1" customHeight="1">
      <c r="A223" s="241" t="s">
        <v>369</v>
      </c>
      <c r="B223" s="247" t="s">
        <v>870</v>
      </c>
      <c r="C223" s="247" t="s">
        <v>871</v>
      </c>
      <c r="D223" s="247"/>
      <c r="E223" s="247"/>
      <c r="F223" s="248">
        <v>4082346</v>
      </c>
      <c r="J223" s="241" t="s">
        <v>369</v>
      </c>
    </row>
    <row r="224" spans="1:10" ht="14.1" customHeight="1">
      <c r="A224" s="241" t="s">
        <v>184</v>
      </c>
      <c r="B224" s="247" t="s">
        <v>872</v>
      </c>
      <c r="C224" s="247" t="s">
        <v>873</v>
      </c>
      <c r="D224" s="247"/>
      <c r="E224" s="247"/>
      <c r="F224" s="248">
        <v>3590834</v>
      </c>
      <c r="J224" s="241" t="s">
        <v>184</v>
      </c>
    </row>
    <row r="225" spans="1:10" ht="14.1" customHeight="1">
      <c r="B225" s="247" t="s">
        <v>874</v>
      </c>
      <c r="C225" s="247" t="s">
        <v>875</v>
      </c>
      <c r="D225" s="247"/>
      <c r="E225" s="247"/>
      <c r="F225" s="248">
        <v>555579339</v>
      </c>
    </row>
    <row r="226" spans="1:10" ht="14.1" customHeight="1">
      <c r="B226" s="247" t="s">
        <v>876</v>
      </c>
      <c r="C226" s="247" t="s">
        <v>877</v>
      </c>
      <c r="D226" s="247"/>
      <c r="E226" s="247"/>
      <c r="F226" s="248">
        <v>480601656</v>
      </c>
    </row>
    <row r="227" spans="1:10" ht="14.1" customHeight="1">
      <c r="A227" s="241" t="s">
        <v>169</v>
      </c>
      <c r="B227" s="247" t="s">
        <v>878</v>
      </c>
      <c r="C227" s="247" t="s">
        <v>879</v>
      </c>
      <c r="D227" s="247"/>
      <c r="E227" s="247"/>
      <c r="F227" s="248">
        <v>238872219</v>
      </c>
      <c r="J227" s="241" t="s">
        <v>169</v>
      </c>
    </row>
    <row r="228" spans="1:10" ht="14.1" customHeight="1">
      <c r="A228" s="241" t="s">
        <v>169</v>
      </c>
      <c r="B228" s="247" t="s">
        <v>880</v>
      </c>
      <c r="C228" s="247" t="s">
        <v>881</v>
      </c>
      <c r="D228" s="247"/>
      <c r="E228" s="247"/>
      <c r="F228" s="248">
        <v>7500000</v>
      </c>
      <c r="J228" s="241" t="s">
        <v>169</v>
      </c>
    </row>
    <row r="229" spans="1:10" ht="14.1" customHeight="1">
      <c r="A229" s="241" t="s">
        <v>169</v>
      </c>
      <c r="B229" s="247" t="s">
        <v>882</v>
      </c>
      <c r="C229" s="247" t="s">
        <v>883</v>
      </c>
      <c r="D229" s="247"/>
      <c r="E229" s="247"/>
      <c r="F229" s="248">
        <v>5454546</v>
      </c>
      <c r="J229" s="241" t="s">
        <v>169</v>
      </c>
    </row>
    <row r="230" spans="1:10" ht="14.1" customHeight="1">
      <c r="A230" s="241" t="s">
        <v>391</v>
      </c>
      <c r="B230" s="247" t="s">
        <v>884</v>
      </c>
      <c r="C230" s="247" t="s">
        <v>885</v>
      </c>
      <c r="D230" s="247"/>
      <c r="E230" s="247"/>
      <c r="F230" s="248">
        <v>80400000</v>
      </c>
      <c r="J230" s="241" t="s">
        <v>391</v>
      </c>
    </row>
    <row r="231" spans="1:10" ht="14.1" customHeight="1">
      <c r="A231" s="241" t="s">
        <v>392</v>
      </c>
      <c r="B231" s="247" t="s">
        <v>886</v>
      </c>
      <c r="C231" s="247" t="s">
        <v>462</v>
      </c>
      <c r="D231" s="247"/>
      <c r="E231" s="247"/>
      <c r="F231" s="248">
        <v>6699999</v>
      </c>
      <c r="J231" s="241" t="s">
        <v>392</v>
      </c>
    </row>
    <row r="232" spans="1:10" ht="14.1" customHeight="1">
      <c r="A232" s="241" t="s">
        <v>393</v>
      </c>
      <c r="B232" s="247" t="s">
        <v>887</v>
      </c>
      <c r="C232" s="247" t="s">
        <v>888</v>
      </c>
      <c r="D232" s="247"/>
      <c r="E232" s="247"/>
      <c r="F232" s="248">
        <v>13266000</v>
      </c>
      <c r="J232" s="241" t="s">
        <v>393</v>
      </c>
    </row>
    <row r="233" spans="1:10" ht="14.1" customHeight="1">
      <c r="A233" s="241" t="s">
        <v>945</v>
      </c>
      <c r="B233" s="247" t="s">
        <v>889</v>
      </c>
      <c r="C233" s="247" t="s">
        <v>890</v>
      </c>
      <c r="D233" s="247"/>
      <c r="E233" s="247"/>
      <c r="F233" s="248">
        <v>3092730</v>
      </c>
      <c r="J233" s="241" t="s">
        <v>945</v>
      </c>
    </row>
    <row r="234" spans="1:10" ht="14.1" customHeight="1">
      <c r="A234" s="241" t="s">
        <v>945</v>
      </c>
      <c r="B234" s="247" t="s">
        <v>891</v>
      </c>
      <c r="C234" s="247" t="s">
        <v>892</v>
      </c>
      <c r="D234" s="247"/>
      <c r="E234" s="247"/>
      <c r="F234" s="248">
        <v>1140909</v>
      </c>
      <c r="J234" s="241" t="s">
        <v>945</v>
      </c>
    </row>
    <row r="235" spans="1:10" ht="14.1" customHeight="1">
      <c r="A235" s="241" t="s">
        <v>169</v>
      </c>
      <c r="B235" s="247" t="s">
        <v>893</v>
      </c>
      <c r="C235" s="247" t="s">
        <v>894</v>
      </c>
      <c r="D235" s="247"/>
      <c r="E235" s="247"/>
      <c r="F235" s="248">
        <v>3750000</v>
      </c>
      <c r="J235" s="241" t="s">
        <v>169</v>
      </c>
    </row>
    <row r="236" spans="1:10" ht="14.1" customHeight="1">
      <c r="A236" s="241" t="s">
        <v>474</v>
      </c>
      <c r="B236" s="247" t="s">
        <v>895</v>
      </c>
      <c r="C236" s="247" t="s">
        <v>896</v>
      </c>
      <c r="D236" s="247"/>
      <c r="E236" s="247"/>
      <c r="F236" s="248">
        <v>17606961</v>
      </c>
      <c r="J236" s="241" t="s">
        <v>474</v>
      </c>
    </row>
    <row r="237" spans="1:10" ht="14.1" customHeight="1">
      <c r="A237" s="241" t="s">
        <v>946</v>
      </c>
      <c r="B237" s="247" t="s">
        <v>897</v>
      </c>
      <c r="C237" s="247" t="s">
        <v>898</v>
      </c>
      <c r="D237" s="247"/>
      <c r="E237" s="247"/>
      <c r="F237" s="248">
        <v>62294634</v>
      </c>
      <c r="J237" s="241" t="s">
        <v>946</v>
      </c>
    </row>
    <row r="238" spans="1:10" ht="14.1" customHeight="1">
      <c r="A238" s="241" t="s">
        <v>73</v>
      </c>
      <c r="B238" s="247" t="s">
        <v>899</v>
      </c>
      <c r="C238" s="247" t="s">
        <v>900</v>
      </c>
      <c r="D238" s="247"/>
      <c r="E238" s="247"/>
      <c r="F238" s="248">
        <v>4620410</v>
      </c>
      <c r="J238" s="241" t="s">
        <v>73</v>
      </c>
    </row>
    <row r="239" spans="1:10" ht="14.1" customHeight="1">
      <c r="A239" s="241" t="s">
        <v>73</v>
      </c>
      <c r="B239" s="247" t="s">
        <v>901</v>
      </c>
      <c r="C239" s="247" t="s">
        <v>902</v>
      </c>
      <c r="D239" s="247"/>
      <c r="E239" s="247"/>
      <c r="F239" s="248">
        <v>1524546</v>
      </c>
      <c r="J239" s="241" t="s">
        <v>73</v>
      </c>
    </row>
    <row r="240" spans="1:10" ht="14.1" customHeight="1">
      <c r="A240" s="241" t="s">
        <v>73</v>
      </c>
      <c r="B240" s="247" t="s">
        <v>903</v>
      </c>
      <c r="C240" s="247" t="s">
        <v>904</v>
      </c>
      <c r="D240" s="247"/>
      <c r="E240" s="247"/>
      <c r="F240" s="248">
        <v>533212</v>
      </c>
      <c r="J240" s="241" t="s">
        <v>73</v>
      </c>
    </row>
    <row r="241" spans="1:10" ht="14.1" customHeight="1">
      <c r="A241" s="241" t="s">
        <v>73</v>
      </c>
      <c r="B241" s="247" t="s">
        <v>905</v>
      </c>
      <c r="C241" s="247" t="s">
        <v>906</v>
      </c>
      <c r="D241" s="247"/>
      <c r="E241" s="247"/>
      <c r="F241" s="248">
        <v>33845490</v>
      </c>
      <c r="J241" s="241" t="s">
        <v>73</v>
      </c>
    </row>
    <row r="242" spans="1:10" ht="14.1" customHeight="1">
      <c r="B242" s="247" t="s">
        <v>907</v>
      </c>
      <c r="C242" s="247" t="s">
        <v>490</v>
      </c>
      <c r="D242" s="247"/>
      <c r="E242" s="247"/>
      <c r="F242" s="248">
        <v>74927683</v>
      </c>
    </row>
    <row r="243" spans="1:10" ht="14.1" customHeight="1">
      <c r="A243" s="241" t="s">
        <v>944</v>
      </c>
      <c r="B243" s="247" t="s">
        <v>908</v>
      </c>
      <c r="C243" s="247" t="s">
        <v>909</v>
      </c>
      <c r="D243" s="247"/>
      <c r="E243" s="247"/>
      <c r="F243" s="248">
        <v>62117931</v>
      </c>
      <c r="J243" s="241" t="s">
        <v>944</v>
      </c>
    </row>
    <row r="244" spans="1:10" ht="14.1" customHeight="1">
      <c r="A244" s="241" t="s">
        <v>944</v>
      </c>
      <c r="B244" s="247" t="s">
        <v>910</v>
      </c>
      <c r="C244" s="247" t="s">
        <v>911</v>
      </c>
      <c r="D244" s="247"/>
      <c r="E244" s="247"/>
      <c r="F244" s="248">
        <v>887753</v>
      </c>
      <c r="J244" s="241" t="s">
        <v>944</v>
      </c>
    </row>
    <row r="245" spans="1:10" ht="14.1" customHeight="1">
      <c r="A245" s="241" t="s">
        <v>281</v>
      </c>
      <c r="B245" s="247" t="s">
        <v>912</v>
      </c>
      <c r="C245" s="247" t="s">
        <v>913</v>
      </c>
      <c r="D245" s="247"/>
      <c r="E245" s="247"/>
      <c r="F245" s="248">
        <v>11921999</v>
      </c>
      <c r="J245" s="241" t="s">
        <v>281</v>
      </c>
    </row>
    <row r="246" spans="1:10" ht="14.1" customHeight="1">
      <c r="B246" s="247" t="s">
        <v>914</v>
      </c>
      <c r="C246" s="247" t="s">
        <v>915</v>
      </c>
      <c r="D246" s="247"/>
      <c r="E246" s="247"/>
      <c r="F246" s="248">
        <v>50000</v>
      </c>
    </row>
    <row r="247" spans="1:10" ht="14.1" customHeight="1">
      <c r="A247" s="241" t="s">
        <v>73</v>
      </c>
      <c r="B247" s="250" t="s">
        <v>916</v>
      </c>
      <c r="C247" s="250" t="s">
        <v>917</v>
      </c>
      <c r="D247" s="250"/>
      <c r="E247" s="250"/>
      <c r="F247" s="251">
        <v>50000</v>
      </c>
      <c r="J247" s="241" t="s">
        <v>73</v>
      </c>
    </row>
    <row r="248" spans="1:10" ht="17.25" customHeight="1">
      <c r="C248" s="243"/>
    </row>
    <row r="249" spans="1:10" ht="15.75" customHeight="1">
      <c r="B249" s="244" t="s">
        <v>918</v>
      </c>
    </row>
  </sheetData>
  <autoFilter ref="A4:G247" xr:uid="{9BD8BFF8-5C51-4611-ACE0-83C7F49CAEE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sheetPr>
    <tabColor rgb="FF66FFCC"/>
  </sheetPr>
  <dimension ref="B1:O80"/>
  <sheetViews>
    <sheetView showGridLines="0" tabSelected="1" topLeftCell="A28" zoomScaleNormal="100" zoomScaleSheetLayoutView="80" workbookViewId="0">
      <selection activeCell="D32" sqref="D32:G32"/>
    </sheetView>
  </sheetViews>
  <sheetFormatPr baseColWidth="10" defaultColWidth="11.44140625" defaultRowHeight="12"/>
  <cols>
    <col min="1" max="1" width="11.44140625" style="4"/>
    <col min="2" max="2" width="47.33203125" style="7" customWidth="1"/>
    <col min="3" max="3" width="20.109375" style="7" customWidth="1"/>
    <col min="4" max="4" width="17.88671875" style="3" customWidth="1"/>
    <col min="5" max="5" width="30.33203125" style="3" bestFit="1" customWidth="1"/>
    <col min="6" max="6" width="15.6640625" style="3" customWidth="1"/>
    <col min="7" max="7" width="11.6640625" style="3" customWidth="1"/>
    <col min="8" max="8" width="7.5546875" style="3" customWidth="1"/>
    <col min="9" max="9" width="11.5546875" style="3" customWidth="1"/>
    <col min="10" max="10" width="9.5546875" style="3" customWidth="1"/>
    <col min="11" max="11" width="15.88671875" style="3" customWidth="1"/>
    <col min="12" max="15" width="11.5546875" style="3" customWidth="1"/>
    <col min="16" max="16384" width="11.44140625" style="4"/>
  </cols>
  <sheetData>
    <row r="1" spans="2:10">
      <c r="C1" s="8"/>
    </row>
    <row r="2" spans="2:10" ht="23.4">
      <c r="B2" s="546" t="s">
        <v>383</v>
      </c>
      <c r="C2" s="546"/>
      <c r="D2" s="546"/>
      <c r="E2" s="546"/>
      <c r="F2" s="546"/>
      <c r="G2" s="546"/>
      <c r="H2" s="546"/>
      <c r="I2" s="546"/>
      <c r="J2" s="546"/>
    </row>
    <row r="3" spans="2:10">
      <c r="B3" s="547" t="s">
        <v>1038</v>
      </c>
      <c r="C3" s="547"/>
      <c r="D3" s="547"/>
      <c r="E3" s="547"/>
      <c r="F3" s="547"/>
      <c r="G3" s="547"/>
      <c r="H3" s="547"/>
      <c r="I3" s="547"/>
      <c r="J3" s="547"/>
    </row>
    <row r="4" spans="2:10" ht="20.25" customHeight="1">
      <c r="B4" s="4"/>
      <c r="C4" s="4"/>
      <c r="D4" s="4"/>
      <c r="E4" s="4"/>
      <c r="F4" s="4"/>
      <c r="G4" s="4"/>
      <c r="H4" s="4"/>
      <c r="I4" s="4"/>
      <c r="J4" s="4"/>
    </row>
    <row r="5" spans="2:10" ht="20.25" customHeight="1">
      <c r="B5" s="548" t="s">
        <v>339</v>
      </c>
      <c r="C5" s="140" t="s">
        <v>363</v>
      </c>
      <c r="D5" s="114"/>
      <c r="E5" s="114"/>
      <c r="F5" s="114"/>
      <c r="G5" s="115"/>
    </row>
    <row r="6" spans="2:10" ht="20.25" customHeight="1">
      <c r="B6" s="549"/>
      <c r="C6" s="4" t="s">
        <v>349</v>
      </c>
      <c r="G6" s="116"/>
    </row>
    <row r="7" spans="2:10" ht="20.25" customHeight="1">
      <c r="B7" s="549"/>
      <c r="C7" s="4" t="s">
        <v>340</v>
      </c>
      <c r="G7" s="116"/>
    </row>
    <row r="8" spans="2:10" ht="20.25" customHeight="1">
      <c r="B8" s="549"/>
      <c r="C8" s="4" t="s">
        <v>400</v>
      </c>
      <c r="G8" s="116"/>
    </row>
    <row r="9" spans="2:10" ht="20.25" customHeight="1">
      <c r="B9" s="549"/>
      <c r="C9" s="4" t="s">
        <v>401</v>
      </c>
      <c r="G9" s="116"/>
    </row>
    <row r="10" spans="2:10" ht="20.25" customHeight="1">
      <c r="B10" s="549"/>
      <c r="C10" s="4" t="s">
        <v>342</v>
      </c>
      <c r="G10" s="116"/>
    </row>
    <row r="11" spans="2:10" ht="20.25" customHeight="1">
      <c r="B11" s="549"/>
      <c r="C11" s="4" t="s">
        <v>361</v>
      </c>
      <c r="G11" s="116"/>
    </row>
    <row r="12" spans="2:10" ht="20.25" customHeight="1">
      <c r="B12" s="549"/>
      <c r="C12" s="4" t="s">
        <v>359</v>
      </c>
      <c r="G12" s="116"/>
    </row>
    <row r="13" spans="2:10" ht="20.25" customHeight="1">
      <c r="B13" s="549"/>
      <c r="C13" s="4" t="s">
        <v>360</v>
      </c>
      <c r="G13" s="116"/>
    </row>
    <row r="14" spans="2:10" ht="20.25" customHeight="1">
      <c r="B14" s="550"/>
      <c r="C14" s="119" t="s">
        <v>341</v>
      </c>
      <c r="D14" s="117"/>
      <c r="E14" s="117"/>
      <c r="F14" s="117"/>
      <c r="G14" s="118"/>
    </row>
    <row r="15" spans="2:10" ht="20.25" customHeight="1">
      <c r="B15" s="551" t="s">
        <v>343</v>
      </c>
      <c r="C15" s="122" t="s">
        <v>344</v>
      </c>
      <c r="D15" s="121"/>
      <c r="E15" s="121"/>
      <c r="F15" s="123"/>
      <c r="G15" s="124"/>
    </row>
    <row r="16" spans="2:10" ht="20.25" customHeight="1">
      <c r="B16" s="552"/>
      <c r="C16" s="125" t="s">
        <v>345</v>
      </c>
      <c r="D16" s="126"/>
      <c r="E16" s="126"/>
      <c r="F16" s="4"/>
      <c r="G16" s="127"/>
    </row>
    <row r="17" spans="2:7" ht="27" customHeight="1">
      <c r="B17" s="553"/>
      <c r="C17" s="554" t="s">
        <v>350</v>
      </c>
      <c r="D17" s="555"/>
      <c r="E17" s="555"/>
      <c r="F17" s="555"/>
      <c r="G17" s="556"/>
    </row>
    <row r="18" spans="2:7" ht="27" customHeight="1">
      <c r="B18" s="548" t="s">
        <v>346</v>
      </c>
      <c r="C18" s="129" t="s">
        <v>0</v>
      </c>
      <c r="D18" s="534" t="s">
        <v>494</v>
      </c>
      <c r="E18" s="534"/>
      <c r="F18" s="534"/>
      <c r="G18" s="535"/>
    </row>
    <row r="19" spans="2:7" ht="27" customHeight="1">
      <c r="B19" s="549"/>
      <c r="C19" s="130" t="s">
        <v>290</v>
      </c>
      <c r="D19" s="536" t="s">
        <v>1008</v>
      </c>
      <c r="E19" s="536" t="s">
        <v>288</v>
      </c>
      <c r="F19" s="536" t="s">
        <v>288</v>
      </c>
      <c r="G19" s="537"/>
    </row>
    <row r="20" spans="2:7" ht="27" customHeight="1">
      <c r="B20" s="549"/>
      <c r="C20" s="130" t="s">
        <v>291</v>
      </c>
      <c r="D20" s="536" t="s">
        <v>1009</v>
      </c>
      <c r="E20" s="536"/>
      <c r="F20" s="536"/>
      <c r="G20" s="537"/>
    </row>
    <row r="21" spans="2:7" ht="27" customHeight="1">
      <c r="B21" s="549"/>
      <c r="C21" s="130" t="s">
        <v>292</v>
      </c>
      <c r="D21" s="536" t="str">
        <f>+D35</f>
        <v>Ricardo Fernandez</v>
      </c>
      <c r="E21" s="536" t="s">
        <v>289</v>
      </c>
      <c r="F21" s="536" t="s">
        <v>289</v>
      </c>
      <c r="G21" s="537"/>
    </row>
    <row r="22" spans="2:7" ht="27" customHeight="1">
      <c r="B22" s="131" t="s">
        <v>347</v>
      </c>
      <c r="C22" s="560" t="s">
        <v>448</v>
      </c>
      <c r="D22" s="561"/>
      <c r="E22" s="561"/>
      <c r="F22" s="134"/>
      <c r="G22" s="135"/>
    </row>
    <row r="23" spans="2:7" ht="27" customHeight="1">
      <c r="B23" s="132"/>
      <c r="C23" s="562" t="s">
        <v>968</v>
      </c>
      <c r="D23" s="563"/>
      <c r="E23" s="563"/>
      <c r="F23" s="232"/>
      <c r="G23" s="233"/>
    </row>
    <row r="24" spans="2:7" ht="27" customHeight="1">
      <c r="B24" s="564" t="s">
        <v>348</v>
      </c>
      <c r="C24" s="313" t="s">
        <v>248</v>
      </c>
      <c r="D24" s="533" t="s">
        <v>249</v>
      </c>
      <c r="E24" s="533"/>
      <c r="F24" s="533"/>
      <c r="G24" s="568"/>
    </row>
    <row r="25" spans="2:7" ht="27" customHeight="1">
      <c r="B25" s="565"/>
      <c r="C25" s="525" t="s">
        <v>317</v>
      </c>
      <c r="D25" s="526"/>
      <c r="E25" s="526"/>
      <c r="F25" s="526"/>
      <c r="G25" s="527"/>
    </row>
    <row r="26" spans="2:7" ht="27" customHeight="1">
      <c r="B26" s="565"/>
      <c r="C26" s="314" t="s">
        <v>248</v>
      </c>
      <c r="D26" s="523" t="s">
        <v>250</v>
      </c>
      <c r="E26" s="523"/>
      <c r="F26" s="523"/>
      <c r="G26" s="524"/>
    </row>
    <row r="27" spans="2:7" ht="27" customHeight="1">
      <c r="B27" s="565"/>
      <c r="C27" s="136" t="s">
        <v>970</v>
      </c>
      <c r="D27" s="569" t="s">
        <v>971</v>
      </c>
      <c r="E27" s="569"/>
      <c r="F27" s="569"/>
      <c r="G27" s="570"/>
    </row>
    <row r="28" spans="2:7" ht="27" customHeight="1">
      <c r="B28" s="565"/>
      <c r="C28" s="136" t="s">
        <v>304</v>
      </c>
      <c r="D28" s="569" t="s">
        <v>969</v>
      </c>
      <c r="E28" s="569"/>
      <c r="F28" s="569"/>
      <c r="G28" s="570"/>
    </row>
    <row r="29" spans="2:7" ht="27" customHeight="1">
      <c r="B29" s="565"/>
      <c r="C29" s="314" t="s">
        <v>248</v>
      </c>
      <c r="D29" s="523" t="s">
        <v>252</v>
      </c>
      <c r="E29" s="523"/>
      <c r="F29" s="523"/>
      <c r="G29" s="524"/>
    </row>
    <row r="30" spans="2:7" ht="27" customHeight="1">
      <c r="B30" s="565"/>
      <c r="C30" s="525" t="s">
        <v>317</v>
      </c>
      <c r="D30" s="526"/>
      <c r="E30" s="526"/>
      <c r="F30" s="526"/>
      <c r="G30" s="527"/>
    </row>
    <row r="31" spans="2:7" ht="26.25" customHeight="1">
      <c r="B31" s="565"/>
      <c r="C31" s="313" t="s">
        <v>248</v>
      </c>
      <c r="D31" s="533" t="s">
        <v>253</v>
      </c>
      <c r="E31" s="533"/>
      <c r="F31" s="533"/>
      <c r="G31" s="137"/>
    </row>
    <row r="32" spans="2:7" ht="27" customHeight="1">
      <c r="B32" s="566"/>
      <c r="C32" s="129" t="s">
        <v>0</v>
      </c>
      <c r="D32" s="534" t="s">
        <v>494</v>
      </c>
      <c r="E32" s="534"/>
      <c r="F32" s="534"/>
      <c r="G32" s="535"/>
    </row>
    <row r="33" spans="2:9" ht="27" customHeight="1">
      <c r="B33" s="566"/>
      <c r="C33" s="130" t="s">
        <v>290</v>
      </c>
      <c r="D33" s="536" t="s">
        <v>1008</v>
      </c>
      <c r="E33" s="536" t="s">
        <v>288</v>
      </c>
      <c r="F33" s="536" t="s">
        <v>288</v>
      </c>
      <c r="G33" s="537"/>
    </row>
    <row r="34" spans="2:9" ht="27" customHeight="1">
      <c r="B34" s="566"/>
      <c r="C34" s="130" t="s">
        <v>291</v>
      </c>
      <c r="D34" s="536" t="s">
        <v>1009</v>
      </c>
      <c r="E34" s="536"/>
      <c r="F34" s="536"/>
      <c r="G34" s="537"/>
    </row>
    <row r="35" spans="2:9" ht="27" customHeight="1">
      <c r="B35" s="566"/>
      <c r="C35" s="130" t="s">
        <v>292</v>
      </c>
      <c r="D35" s="536" t="s">
        <v>954</v>
      </c>
      <c r="E35" s="536" t="s">
        <v>289</v>
      </c>
      <c r="F35" s="536" t="s">
        <v>289</v>
      </c>
      <c r="G35" s="537"/>
    </row>
    <row r="36" spans="2:9" ht="27" customHeight="1">
      <c r="B36" s="565"/>
      <c r="C36" s="139" t="s">
        <v>248</v>
      </c>
      <c r="D36" s="523" t="s">
        <v>254</v>
      </c>
      <c r="E36" s="523"/>
      <c r="F36" s="523"/>
      <c r="G36" s="138"/>
    </row>
    <row r="37" spans="2:9" ht="27" customHeight="1">
      <c r="B37" s="567"/>
      <c r="C37" s="538" t="s">
        <v>251</v>
      </c>
      <c r="D37" s="539"/>
      <c r="E37" s="539"/>
      <c r="F37" s="539"/>
      <c r="G37" s="540"/>
    </row>
    <row r="38" spans="2:9" ht="27" customHeight="1">
      <c r="B38" s="10" t="s">
        <v>321</v>
      </c>
    </row>
    <row r="39" spans="2:9" ht="27" customHeight="1">
      <c r="B39" s="11"/>
    </row>
    <row r="40" spans="2:9" ht="27" customHeight="1">
      <c r="B40" s="188" t="s">
        <v>2</v>
      </c>
      <c r="C40" s="188" t="s">
        <v>306</v>
      </c>
      <c r="D40" s="188" t="s">
        <v>307</v>
      </c>
      <c r="E40" s="188" t="s">
        <v>308</v>
      </c>
      <c r="F40" s="188" t="s">
        <v>309</v>
      </c>
      <c r="G40" s="188" t="s">
        <v>310</v>
      </c>
      <c r="H40" s="188" t="s">
        <v>311</v>
      </c>
      <c r="I40" s="188" t="s">
        <v>312</v>
      </c>
    </row>
    <row r="41" spans="2:9" ht="27" customHeight="1">
      <c r="B41" s="541">
        <v>1</v>
      </c>
      <c r="C41" s="542" t="s">
        <v>388</v>
      </c>
      <c r="D41" s="543" t="s">
        <v>313</v>
      </c>
      <c r="E41" s="189" t="s">
        <v>970</v>
      </c>
      <c r="F41" s="190">
        <v>1293000000</v>
      </c>
      <c r="G41" s="191">
        <v>0.11409999999999999</v>
      </c>
      <c r="H41" s="191">
        <v>0.11409999999999999</v>
      </c>
      <c r="I41" s="192" t="s">
        <v>314</v>
      </c>
    </row>
    <row r="42" spans="2:9" ht="27" customHeight="1">
      <c r="B42" s="541"/>
      <c r="C42" s="542"/>
      <c r="D42" s="543"/>
      <c r="E42" s="192" t="s">
        <v>304</v>
      </c>
      <c r="F42" s="193">
        <v>10044000000</v>
      </c>
      <c r="G42" s="191">
        <v>0.88590000000000002</v>
      </c>
      <c r="H42" s="191">
        <v>0.88590000000000002</v>
      </c>
      <c r="I42" s="192" t="s">
        <v>314</v>
      </c>
    </row>
    <row r="43" spans="2:9" ht="27.75" customHeight="1">
      <c r="B43" s="517">
        <v>2</v>
      </c>
      <c r="C43" s="520" t="s">
        <v>972</v>
      </c>
      <c r="D43" s="557" t="s">
        <v>976</v>
      </c>
      <c r="E43" s="189" t="s">
        <v>988</v>
      </c>
      <c r="F43" s="190">
        <v>237073000000</v>
      </c>
      <c r="G43" s="191">
        <v>0.94766275193271676</v>
      </c>
      <c r="H43" s="191">
        <v>0.94766275193271676</v>
      </c>
      <c r="I43" s="192" t="s">
        <v>314</v>
      </c>
    </row>
    <row r="44" spans="2:9" ht="27.75" customHeight="1">
      <c r="B44" s="518"/>
      <c r="C44" s="521"/>
      <c r="D44" s="558"/>
      <c r="E44" s="189" t="s">
        <v>973</v>
      </c>
      <c r="F44" s="190">
        <v>2000000</v>
      </c>
      <c r="G44" s="359">
        <v>7.9946915248275148E-6</v>
      </c>
      <c r="H44" s="359">
        <v>7.9946915248275148E-6</v>
      </c>
      <c r="I44" s="192" t="s">
        <v>975</v>
      </c>
    </row>
    <row r="45" spans="2:9" ht="27.75" customHeight="1">
      <c r="B45" s="518"/>
      <c r="C45" s="521"/>
      <c r="D45" s="558"/>
      <c r="E45" s="189" t="s">
        <v>304</v>
      </c>
      <c r="F45" s="190">
        <v>13090000000</v>
      </c>
      <c r="G45" s="191">
        <v>5.2325256029996076E-2</v>
      </c>
      <c r="H45" s="191">
        <v>5.2325256029996076E-2</v>
      </c>
      <c r="I45" s="192" t="s">
        <v>975</v>
      </c>
    </row>
    <row r="46" spans="2:9" ht="27.75" customHeight="1">
      <c r="B46" s="519"/>
      <c r="C46" s="522"/>
      <c r="D46" s="559"/>
      <c r="E46" s="189" t="s">
        <v>974</v>
      </c>
      <c r="F46" s="190">
        <v>1000000</v>
      </c>
      <c r="G46" s="359">
        <v>3.9973457624137574E-6</v>
      </c>
      <c r="H46" s="359">
        <v>3.9973457624137574E-6</v>
      </c>
      <c r="I46" s="192" t="s">
        <v>975</v>
      </c>
    </row>
    <row r="47" spans="2:9" ht="27.75" customHeight="1">
      <c r="B47" s="517">
        <v>3</v>
      </c>
      <c r="C47" s="520" t="s">
        <v>315</v>
      </c>
      <c r="D47" s="557" t="s">
        <v>305</v>
      </c>
      <c r="E47" s="194" t="s">
        <v>977</v>
      </c>
      <c r="F47" s="190">
        <v>15900000000</v>
      </c>
      <c r="G47" s="191">
        <v>5.9932152280437259E-2</v>
      </c>
      <c r="H47" s="191">
        <v>1.4925373134328356E-2</v>
      </c>
      <c r="I47" s="192" t="s">
        <v>975</v>
      </c>
    </row>
    <row r="48" spans="2:9" ht="27.75" customHeight="1">
      <c r="B48" s="518"/>
      <c r="C48" s="521"/>
      <c r="D48" s="558"/>
      <c r="E48" s="194" t="s">
        <v>316</v>
      </c>
      <c r="F48" s="190">
        <v>201700000000</v>
      </c>
      <c r="G48" s="191">
        <v>0.76027139087825157</v>
      </c>
      <c r="H48" s="191">
        <v>0.94029850746268639</v>
      </c>
      <c r="I48" s="192" t="s">
        <v>314</v>
      </c>
    </row>
    <row r="49" spans="2:9" ht="27.75" customHeight="1">
      <c r="B49" s="518"/>
      <c r="C49" s="521"/>
      <c r="D49" s="558"/>
      <c r="E49" s="194" t="s">
        <v>978</v>
      </c>
      <c r="F49" s="190">
        <v>15900000000</v>
      </c>
      <c r="G49" s="191">
        <v>5.9932152280437259E-2</v>
      </c>
      <c r="H49" s="191">
        <v>1.4925373134328356E-2</v>
      </c>
      <c r="I49" s="192" t="s">
        <v>975</v>
      </c>
    </row>
    <row r="50" spans="2:9" ht="27.75" customHeight="1">
      <c r="B50" s="518"/>
      <c r="C50" s="521"/>
      <c r="D50" s="558"/>
      <c r="E50" s="194" t="s">
        <v>979</v>
      </c>
      <c r="F50" s="190">
        <v>15900000000</v>
      </c>
      <c r="G50" s="191">
        <v>5.9932152280437259E-2</v>
      </c>
      <c r="H50" s="191">
        <v>1.4925373134328356E-2</v>
      </c>
      <c r="I50" s="192" t="s">
        <v>975</v>
      </c>
    </row>
    <row r="51" spans="2:9" ht="27.75" customHeight="1">
      <c r="B51" s="519"/>
      <c r="C51" s="522"/>
      <c r="D51" s="559"/>
      <c r="E51" s="194" t="s">
        <v>980</v>
      </c>
      <c r="F51" s="190">
        <v>15900000000</v>
      </c>
      <c r="G51" s="191">
        <v>5.9932152280437259E-2</v>
      </c>
      <c r="H51" s="191">
        <v>1.4925373134328356E-2</v>
      </c>
      <c r="I51" s="192" t="s">
        <v>975</v>
      </c>
    </row>
    <row r="52" spans="2:9" ht="27.75" customHeight="1">
      <c r="B52" s="300"/>
      <c r="C52" s="301"/>
      <c r="D52" s="302"/>
      <c r="E52" s="303"/>
      <c r="F52" s="304"/>
      <c r="G52" s="305"/>
      <c r="H52" s="305"/>
      <c r="I52" s="302"/>
    </row>
    <row r="53" spans="2:9" ht="27" customHeight="1">
      <c r="B53" s="544" t="s">
        <v>244</v>
      </c>
      <c r="C53" s="12" t="s">
        <v>245</v>
      </c>
      <c r="D53" s="12" t="s">
        <v>255</v>
      </c>
      <c r="E53" s="12" t="s">
        <v>247</v>
      </c>
      <c r="F53" s="128"/>
      <c r="G53" s="128"/>
    </row>
    <row r="54" spans="2:9" ht="35.25" customHeight="1">
      <c r="B54" s="545"/>
      <c r="C54" s="13" t="s">
        <v>316</v>
      </c>
      <c r="D54" s="14" t="s">
        <v>315</v>
      </c>
      <c r="E54" s="15">
        <v>1</v>
      </c>
      <c r="F54" s="128"/>
      <c r="G54" s="128"/>
    </row>
    <row r="55" spans="2:9" ht="27" customHeight="1">
      <c r="B55" s="4"/>
      <c r="C55" s="4"/>
      <c r="D55" s="4"/>
      <c r="E55" s="128"/>
      <c r="F55" s="128"/>
      <c r="G55" s="128"/>
    </row>
    <row r="56" spans="2:9" ht="27" customHeight="1">
      <c r="B56" s="120"/>
      <c r="C56" s="133"/>
      <c r="D56" s="128"/>
      <c r="E56" s="128"/>
      <c r="F56" s="128"/>
      <c r="G56" s="128"/>
    </row>
    <row r="57" spans="2:9">
      <c r="B57" s="528" t="s">
        <v>351</v>
      </c>
      <c r="C57" s="531" t="s">
        <v>402</v>
      </c>
      <c r="D57" s="532"/>
      <c r="E57" s="532"/>
      <c r="F57" s="532"/>
      <c r="G57" s="532"/>
      <c r="H57" s="202"/>
      <c r="I57" s="203"/>
    </row>
    <row r="58" spans="2:9" ht="13.8">
      <c r="B58" s="529"/>
      <c r="C58" s="204" t="s">
        <v>338</v>
      </c>
      <c r="D58" s="205"/>
      <c r="E58" s="206"/>
      <c r="F58" s="206"/>
      <c r="G58" s="206"/>
      <c r="H58" s="206"/>
      <c r="I58" s="207"/>
    </row>
    <row r="59" spans="2:9">
      <c r="B59" s="529"/>
      <c r="C59" s="208" t="s">
        <v>385</v>
      </c>
      <c r="D59" s="205"/>
      <c r="E59" s="206"/>
      <c r="F59" s="206"/>
      <c r="G59" s="206"/>
      <c r="H59" s="206"/>
      <c r="I59" s="207"/>
    </row>
    <row r="60" spans="2:9">
      <c r="B60" s="529"/>
      <c r="C60" s="208" t="s">
        <v>386</v>
      </c>
      <c r="D60" s="205"/>
      <c r="E60" s="206"/>
      <c r="F60" s="206"/>
      <c r="G60" s="206"/>
      <c r="H60" s="206"/>
      <c r="I60" s="207"/>
    </row>
    <row r="61" spans="2:9">
      <c r="B61" s="529"/>
      <c r="C61" s="208" t="s">
        <v>387</v>
      </c>
      <c r="D61" s="205"/>
      <c r="E61" s="206"/>
      <c r="F61" s="206"/>
      <c r="G61" s="206"/>
      <c r="H61" s="206"/>
      <c r="I61" s="207"/>
    </row>
    <row r="62" spans="2:9">
      <c r="B62" s="530"/>
      <c r="C62" s="209" t="s">
        <v>1</v>
      </c>
      <c r="D62" s="210"/>
      <c r="E62" s="211"/>
      <c r="F62" s="211"/>
      <c r="G62" s="211"/>
      <c r="H62" s="211"/>
      <c r="I62" s="212"/>
    </row>
    <row r="64" spans="2:9">
      <c r="B64" s="9" t="s">
        <v>179</v>
      </c>
    </row>
    <row r="65" spans="2:15">
      <c r="B65" s="9"/>
    </row>
    <row r="66" spans="2:15" ht="20.399999999999999">
      <c r="B66" s="288" t="s">
        <v>3</v>
      </c>
      <c r="C66" s="288" t="s">
        <v>293</v>
      </c>
      <c r="D66" s="288" t="s">
        <v>294</v>
      </c>
      <c r="E66" s="288" t="s">
        <v>295</v>
      </c>
      <c r="F66" s="288" t="s">
        <v>296</v>
      </c>
      <c r="G66" s="288" t="s">
        <v>297</v>
      </c>
      <c r="H66" s="288" t="s">
        <v>4</v>
      </c>
      <c r="I66" s="288" t="s">
        <v>298</v>
      </c>
      <c r="J66" s="288" t="s">
        <v>299</v>
      </c>
      <c r="K66" s="288" t="s">
        <v>300</v>
      </c>
      <c r="L66" s="288" t="s">
        <v>301</v>
      </c>
      <c r="M66" s="288" t="s">
        <v>302</v>
      </c>
    </row>
    <row r="67" spans="2:15" s="159" customFormat="1">
      <c r="B67" s="351" t="s">
        <v>304</v>
      </c>
      <c r="C67" s="352" t="s">
        <v>305</v>
      </c>
      <c r="D67" s="353">
        <v>1</v>
      </c>
      <c r="E67" s="354">
        <v>1</v>
      </c>
      <c r="F67" s="355">
        <v>1</v>
      </c>
      <c r="G67" s="356" t="s">
        <v>303</v>
      </c>
      <c r="H67" s="289"/>
      <c r="I67" s="356">
        <v>1</v>
      </c>
      <c r="J67" s="357">
        <v>1</v>
      </c>
      <c r="K67" s="357">
        <v>1000000</v>
      </c>
      <c r="L67" s="290">
        <v>8.8206756637558437E-5</v>
      </c>
      <c r="M67" s="290">
        <v>8.8206756637558437E-5</v>
      </c>
      <c r="N67" s="206"/>
      <c r="O67" s="206"/>
    </row>
    <row r="68" spans="2:15" s="159" customFormat="1">
      <c r="B68" s="351" t="s">
        <v>970</v>
      </c>
      <c r="C68" s="352" t="s">
        <v>976</v>
      </c>
      <c r="D68" s="358">
        <v>2</v>
      </c>
      <c r="E68" s="358">
        <v>1249</v>
      </c>
      <c r="F68" s="355">
        <v>1248</v>
      </c>
      <c r="G68" s="356" t="s">
        <v>303</v>
      </c>
      <c r="H68" s="289"/>
      <c r="I68" s="356">
        <v>1</v>
      </c>
      <c r="J68" s="357">
        <v>1248</v>
      </c>
      <c r="K68" s="357">
        <v>1248000000</v>
      </c>
      <c r="L68" s="290">
        <v>0.11008203228367293</v>
      </c>
      <c r="M68" s="290">
        <v>0.11008203228367293</v>
      </c>
      <c r="N68" s="206"/>
      <c r="O68" s="206"/>
    </row>
    <row r="69" spans="2:15" s="159" customFormat="1">
      <c r="B69" s="351" t="s">
        <v>970</v>
      </c>
      <c r="C69" s="352" t="s">
        <v>976</v>
      </c>
      <c r="D69" s="354">
        <v>1250</v>
      </c>
      <c r="E69" s="358">
        <v>1250</v>
      </c>
      <c r="F69" s="355">
        <v>1</v>
      </c>
      <c r="G69" s="356" t="s">
        <v>303</v>
      </c>
      <c r="H69" s="289"/>
      <c r="I69" s="356">
        <v>1</v>
      </c>
      <c r="J69" s="357">
        <v>1</v>
      </c>
      <c r="K69" s="357">
        <v>1000000</v>
      </c>
      <c r="L69" s="290">
        <v>8.8206756637558437E-5</v>
      </c>
      <c r="M69" s="290">
        <v>8.8206756637558437E-5</v>
      </c>
      <c r="N69" s="206"/>
      <c r="O69" s="206"/>
    </row>
    <row r="70" spans="2:15" s="159" customFormat="1">
      <c r="B70" s="351" t="s">
        <v>304</v>
      </c>
      <c r="C70" s="352" t="s">
        <v>305</v>
      </c>
      <c r="D70" s="354">
        <v>1251</v>
      </c>
      <c r="E70" s="354">
        <v>11250</v>
      </c>
      <c r="F70" s="355">
        <v>10000</v>
      </c>
      <c r="G70" s="356" t="s">
        <v>303</v>
      </c>
      <c r="H70" s="289"/>
      <c r="I70" s="356">
        <v>1</v>
      </c>
      <c r="J70" s="357">
        <v>10000</v>
      </c>
      <c r="K70" s="357">
        <v>10000000000</v>
      </c>
      <c r="L70" s="290">
        <v>0.88206756637558437</v>
      </c>
      <c r="M70" s="290">
        <v>0.88206756637558437</v>
      </c>
      <c r="N70" s="206"/>
      <c r="O70" s="206"/>
    </row>
    <row r="71" spans="2:15" s="159" customFormat="1">
      <c r="B71" s="351" t="s">
        <v>304</v>
      </c>
      <c r="C71" s="352" t="s">
        <v>305</v>
      </c>
      <c r="D71" s="354">
        <v>11251</v>
      </c>
      <c r="E71" s="354">
        <v>11293</v>
      </c>
      <c r="F71" s="355">
        <v>43</v>
      </c>
      <c r="G71" s="356" t="s">
        <v>303</v>
      </c>
      <c r="H71" s="289"/>
      <c r="I71" s="356">
        <v>1</v>
      </c>
      <c r="J71" s="357">
        <v>43</v>
      </c>
      <c r="K71" s="357">
        <v>43000000</v>
      </c>
      <c r="L71" s="290">
        <v>3.7928905354150128E-3</v>
      </c>
      <c r="M71" s="290">
        <v>3.7928905354150128E-3</v>
      </c>
      <c r="N71" s="206"/>
      <c r="O71" s="206"/>
    </row>
    <row r="72" spans="2:15" s="159" customFormat="1">
      <c r="B72" s="351" t="s">
        <v>970</v>
      </c>
      <c r="C72" s="352" t="s">
        <v>976</v>
      </c>
      <c r="D72" s="358">
        <v>11294</v>
      </c>
      <c r="E72" s="358">
        <v>11337</v>
      </c>
      <c r="F72" s="355">
        <v>44</v>
      </c>
      <c r="G72" s="356" t="s">
        <v>303</v>
      </c>
      <c r="H72" s="289"/>
      <c r="I72" s="356">
        <v>1</v>
      </c>
      <c r="J72" s="357">
        <v>44</v>
      </c>
      <c r="K72" s="357">
        <v>44000000</v>
      </c>
      <c r="L72" s="290">
        <v>3.8810972920525714E-3</v>
      </c>
      <c r="M72" s="290">
        <v>3.8810972920525714E-3</v>
      </c>
      <c r="N72" s="206"/>
      <c r="O72" s="206"/>
    </row>
    <row r="73" spans="2:15" ht="12.6" thickBot="1">
      <c r="B73" s="291"/>
      <c r="C73" s="292"/>
      <c r="D73" s="293"/>
      <c r="E73" s="293"/>
      <c r="F73" s="294">
        <v>11337</v>
      </c>
      <c r="G73" s="294"/>
      <c r="H73" s="294"/>
      <c r="I73" s="294"/>
      <c r="J73" s="294">
        <v>11337</v>
      </c>
      <c r="K73" s="294">
        <v>11337000000</v>
      </c>
      <c r="L73" s="295">
        <v>0.99999999999999989</v>
      </c>
      <c r="M73" s="295">
        <v>0.99999999999999989</v>
      </c>
    </row>
    <row r="74" spans="2:15" s="159" customFormat="1" ht="12.6" thickTop="1">
      <c r="B74" s="296"/>
      <c r="C74" s="296"/>
      <c r="D74" s="297"/>
      <c r="E74" s="297"/>
      <c r="F74" s="298"/>
      <c r="G74" s="298"/>
      <c r="H74" s="298"/>
      <c r="I74" s="298"/>
      <c r="J74" s="298"/>
      <c r="K74" s="298"/>
      <c r="L74" s="299"/>
      <c r="M74" s="299"/>
      <c r="N74" s="206"/>
      <c r="O74" s="206"/>
    </row>
    <row r="75" spans="2:15">
      <c r="B75" s="9" t="s">
        <v>244</v>
      </c>
    </row>
    <row r="77" spans="2:15" ht="37.5" customHeight="1">
      <c r="B77" s="12" t="s">
        <v>245</v>
      </c>
      <c r="C77" s="12" t="s">
        <v>255</v>
      </c>
      <c r="D77" s="12" t="s">
        <v>247</v>
      </c>
      <c r="O77" s="4"/>
    </row>
    <row r="78" spans="2:15" s="6" customFormat="1" ht="27.75" customHeight="1">
      <c r="B78" s="13" t="s">
        <v>316</v>
      </c>
      <c r="C78" s="14" t="s">
        <v>315</v>
      </c>
      <c r="D78" s="15">
        <v>1</v>
      </c>
      <c r="E78" s="5"/>
      <c r="F78" s="5"/>
      <c r="G78" s="5"/>
      <c r="H78" s="5"/>
      <c r="I78" s="5"/>
      <c r="J78" s="5"/>
      <c r="K78" s="5"/>
      <c r="L78" s="5"/>
      <c r="M78" s="5"/>
      <c r="N78" s="5"/>
    </row>
    <row r="79" spans="2:15" s="6" customFormat="1" ht="27.75" customHeight="1">
      <c r="B79" s="13" t="s">
        <v>316</v>
      </c>
      <c r="C79" s="14" t="s">
        <v>970</v>
      </c>
      <c r="D79" s="15">
        <v>1</v>
      </c>
      <c r="E79" s="5"/>
      <c r="F79" s="5"/>
      <c r="G79" s="5"/>
      <c r="H79" s="5"/>
      <c r="I79" s="5"/>
      <c r="J79" s="5"/>
      <c r="K79" s="5"/>
      <c r="L79" s="5"/>
      <c r="M79" s="5"/>
      <c r="N79" s="5"/>
    </row>
    <row r="80" spans="2:15" s="6" customFormat="1" ht="27.75" customHeight="1">
      <c r="B80" s="13" t="s">
        <v>316</v>
      </c>
      <c r="C80" s="14" t="s">
        <v>988</v>
      </c>
      <c r="D80" s="15">
        <v>1</v>
      </c>
      <c r="E80" s="5"/>
      <c r="F80" s="5"/>
      <c r="G80" s="5"/>
      <c r="H80" s="5"/>
      <c r="I80" s="5"/>
      <c r="J80" s="5"/>
      <c r="K80" s="5"/>
      <c r="L80" s="5"/>
      <c r="M80" s="5"/>
      <c r="N80" s="5"/>
    </row>
  </sheetData>
  <mergeCells count="39">
    <mergeCell ref="C23:E23"/>
    <mergeCell ref="B24:B37"/>
    <mergeCell ref="D24:G24"/>
    <mergeCell ref="C25:G25"/>
    <mergeCell ref="D26:G26"/>
    <mergeCell ref="D27:G27"/>
    <mergeCell ref="D28:G28"/>
    <mergeCell ref="B53:B54"/>
    <mergeCell ref="C43:C46"/>
    <mergeCell ref="B2:J2"/>
    <mergeCell ref="B3:J3"/>
    <mergeCell ref="B5:B14"/>
    <mergeCell ref="B15:B17"/>
    <mergeCell ref="C17:G17"/>
    <mergeCell ref="D47:D51"/>
    <mergeCell ref="B47:B51"/>
    <mergeCell ref="D43:D46"/>
    <mergeCell ref="B18:B21"/>
    <mergeCell ref="D18:G18"/>
    <mergeCell ref="D19:G19"/>
    <mergeCell ref="D20:G20"/>
    <mergeCell ref="D21:G21"/>
    <mergeCell ref="C22:E22"/>
    <mergeCell ref="B43:B46"/>
    <mergeCell ref="C47:C51"/>
    <mergeCell ref="D29:G29"/>
    <mergeCell ref="C30:G30"/>
    <mergeCell ref="B57:B62"/>
    <mergeCell ref="C57:G57"/>
    <mergeCell ref="D31:F31"/>
    <mergeCell ref="D32:G32"/>
    <mergeCell ref="D33:G33"/>
    <mergeCell ref="D34:G34"/>
    <mergeCell ref="D35:G35"/>
    <mergeCell ref="D36:F36"/>
    <mergeCell ref="C37:G37"/>
    <mergeCell ref="B41:B42"/>
    <mergeCell ref="C41:C42"/>
    <mergeCell ref="D41:D42"/>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66FFCC"/>
  </sheetPr>
  <dimension ref="A1:O161"/>
  <sheetViews>
    <sheetView showGridLines="0" topLeftCell="A2" zoomScale="70" zoomScaleNormal="70" zoomScalePageLayoutView="60" workbookViewId="0">
      <selection activeCell="E89" sqref="E89:E90"/>
    </sheetView>
  </sheetViews>
  <sheetFormatPr baseColWidth="10" defaultColWidth="11.44140625" defaultRowHeight="18"/>
  <cols>
    <col min="1" max="1" width="6.109375" style="162" customWidth="1"/>
    <col min="2" max="2" width="75.6640625" style="164" customWidth="1"/>
    <col min="3" max="3" width="23" style="165" customWidth="1"/>
    <col min="4" max="4" width="24.33203125" style="165" customWidth="1"/>
    <col min="5" max="5" width="75.77734375" style="166" customWidth="1"/>
    <col min="6" max="6" width="23" style="165" customWidth="1"/>
    <col min="7" max="7" width="24.33203125" style="165" customWidth="1"/>
    <col min="8" max="8" width="21.88671875" style="160" customWidth="1"/>
    <col min="9" max="9" width="24" style="160" customWidth="1"/>
    <col min="10" max="10" width="36.109375" style="160" bestFit="1" customWidth="1"/>
    <col min="11" max="13" width="11.5546875" style="161" customWidth="1"/>
    <col min="14" max="16384" width="11.44140625" style="162"/>
  </cols>
  <sheetData>
    <row r="1" spans="2:10" ht="18" hidden="1" customHeight="1">
      <c r="B1" s="576" t="s">
        <v>383</v>
      </c>
      <c r="C1" s="576"/>
      <c r="D1" s="576"/>
      <c r="E1" s="576"/>
      <c r="F1" s="576"/>
      <c r="G1" s="576"/>
    </row>
    <row r="2" spans="2:10">
      <c r="B2" s="576"/>
      <c r="C2" s="576"/>
      <c r="D2" s="576"/>
      <c r="E2" s="576"/>
      <c r="F2" s="576"/>
      <c r="G2" s="576"/>
    </row>
    <row r="3" spans="2:10" ht="18" customHeight="1">
      <c r="B3" s="576"/>
      <c r="C3" s="576"/>
      <c r="D3" s="576"/>
      <c r="E3" s="576"/>
      <c r="F3" s="576"/>
      <c r="G3" s="576"/>
    </row>
    <row r="4" spans="2:10" ht="18" customHeight="1">
      <c r="B4" s="576"/>
      <c r="C4" s="576"/>
      <c r="D4" s="576"/>
      <c r="E4" s="576"/>
      <c r="F4" s="576"/>
      <c r="G4" s="576"/>
      <c r="H4" s="163"/>
    </row>
    <row r="5" spans="2:10" ht="21">
      <c r="B5" s="573" t="s">
        <v>403</v>
      </c>
      <c r="C5" s="573"/>
      <c r="D5" s="573"/>
      <c r="E5" s="573"/>
      <c r="F5" s="573"/>
      <c r="G5" s="573"/>
      <c r="H5" s="163"/>
    </row>
    <row r="6" spans="2:10" ht="21">
      <c r="B6" s="577" t="s">
        <v>1016</v>
      </c>
      <c r="C6" s="577"/>
      <c r="D6" s="577"/>
      <c r="E6" s="577"/>
      <c r="F6" s="577"/>
      <c r="G6" s="577"/>
      <c r="H6" s="163"/>
      <c r="J6" s="163"/>
    </row>
    <row r="7" spans="2:10">
      <c r="B7" s="572" t="s">
        <v>352</v>
      </c>
      <c r="C7" s="572"/>
      <c r="D7" s="572"/>
      <c r="E7" s="572"/>
      <c r="F7" s="572"/>
      <c r="G7" s="572"/>
      <c r="H7" s="182"/>
    </row>
    <row r="8" spans="2:10" ht="18.600000000000001" thickBot="1">
      <c r="B8" s="571"/>
      <c r="C8" s="571"/>
      <c r="D8" s="571"/>
      <c r="E8" s="571"/>
      <c r="F8" s="571"/>
      <c r="G8" s="571"/>
    </row>
    <row r="9" spans="2:10" ht="18.75" customHeight="1">
      <c r="B9" s="585" t="s">
        <v>502</v>
      </c>
      <c r="C9" s="578" t="s">
        <v>1014</v>
      </c>
      <c r="D9" s="587" t="s">
        <v>1012</v>
      </c>
      <c r="E9" s="589" t="s">
        <v>5</v>
      </c>
      <c r="F9" s="578" t="s">
        <v>1014</v>
      </c>
      <c r="G9" s="580" t="s">
        <v>1012</v>
      </c>
    </row>
    <row r="10" spans="2:10" ht="18.600000000000001" thickBot="1">
      <c r="B10" s="586"/>
      <c r="C10" s="579"/>
      <c r="D10" s="588"/>
      <c r="E10" s="590"/>
      <c r="F10" s="579"/>
      <c r="G10" s="581"/>
    </row>
    <row r="11" spans="2:10" ht="24.6">
      <c r="B11" s="167" t="s">
        <v>6</v>
      </c>
      <c r="C11" s="261">
        <v>47662628199</v>
      </c>
      <c r="D11" s="168">
        <v>11020099062</v>
      </c>
      <c r="E11" s="175" t="s">
        <v>198</v>
      </c>
      <c r="F11" s="168">
        <v>38654932201</v>
      </c>
      <c r="G11" s="417">
        <v>1980528632</v>
      </c>
    </row>
    <row r="12" spans="2:10">
      <c r="B12" s="169"/>
      <c r="C12" s="168"/>
      <c r="D12" s="168"/>
      <c r="E12" s="170"/>
      <c r="F12" s="171"/>
      <c r="G12" s="418"/>
      <c r="H12" s="416"/>
    </row>
    <row r="13" spans="2:10">
      <c r="B13" s="169" t="s">
        <v>431</v>
      </c>
      <c r="C13" s="261">
        <v>4517431254</v>
      </c>
      <c r="D13" s="261">
        <v>2266205565</v>
      </c>
      <c r="E13" s="170" t="s">
        <v>11</v>
      </c>
      <c r="F13" s="168">
        <v>38261952864</v>
      </c>
      <c r="G13" s="417">
        <v>1804597333</v>
      </c>
      <c r="H13" s="172"/>
    </row>
    <row r="14" spans="2:10">
      <c r="B14" s="177" t="s">
        <v>7</v>
      </c>
      <c r="C14" s="375">
        <v>200000</v>
      </c>
      <c r="D14" s="375">
        <v>200000</v>
      </c>
      <c r="E14" s="376" t="s">
        <v>432</v>
      </c>
      <c r="F14" s="375">
        <v>35955986526</v>
      </c>
      <c r="G14" s="419">
        <v>622761767</v>
      </c>
      <c r="H14" s="377"/>
      <c r="I14" s="178"/>
    </row>
    <row r="15" spans="2:10">
      <c r="B15" s="177" t="s">
        <v>8</v>
      </c>
      <c r="C15" s="375">
        <v>4506364754</v>
      </c>
      <c r="D15" s="375">
        <v>2266005487</v>
      </c>
      <c r="E15" s="376" t="s">
        <v>376</v>
      </c>
      <c r="F15" s="375">
        <v>475663219</v>
      </c>
      <c r="G15" s="419">
        <v>310213639</v>
      </c>
      <c r="H15" s="178"/>
      <c r="I15" s="178"/>
    </row>
    <row r="16" spans="2:10">
      <c r="B16" s="177" t="s">
        <v>991</v>
      </c>
      <c r="C16" s="375">
        <v>10866500</v>
      </c>
      <c r="D16" s="375">
        <v>78</v>
      </c>
      <c r="E16" s="376" t="s">
        <v>375</v>
      </c>
      <c r="F16" s="375">
        <v>0</v>
      </c>
      <c r="G16" s="419">
        <v>0</v>
      </c>
      <c r="H16" s="178"/>
      <c r="I16" s="178"/>
    </row>
    <row r="17" spans="1:13">
      <c r="B17" s="177"/>
      <c r="C17" s="375"/>
      <c r="D17" s="375"/>
      <c r="E17" s="376" t="s">
        <v>433</v>
      </c>
      <c r="F17" s="375">
        <v>0</v>
      </c>
      <c r="G17" s="419">
        <v>0</v>
      </c>
      <c r="H17" s="377"/>
      <c r="I17" s="178"/>
    </row>
    <row r="18" spans="1:13" ht="18" customHeight="1">
      <c r="B18" s="378" t="s">
        <v>261</v>
      </c>
      <c r="C18" s="261">
        <v>6883134100</v>
      </c>
      <c r="D18" s="261">
        <v>7354646814</v>
      </c>
      <c r="E18" s="376" t="s">
        <v>1017</v>
      </c>
      <c r="F18" s="375">
        <v>0</v>
      </c>
      <c r="G18" s="419">
        <v>0</v>
      </c>
      <c r="H18" s="178"/>
      <c r="I18" s="178"/>
    </row>
    <row r="19" spans="1:13" ht="17.399999999999999" customHeight="1">
      <c r="B19" s="177" t="s">
        <v>9</v>
      </c>
      <c r="C19" s="375">
        <v>4079500000</v>
      </c>
      <c r="D19" s="375">
        <v>4079500000</v>
      </c>
      <c r="E19" s="376" t="s">
        <v>13</v>
      </c>
      <c r="F19" s="375">
        <v>0</v>
      </c>
      <c r="G19" s="419">
        <v>0</v>
      </c>
      <c r="H19" s="178"/>
      <c r="I19" s="178"/>
    </row>
    <row r="20" spans="1:13">
      <c r="B20" s="177" t="s">
        <v>389</v>
      </c>
      <c r="C20" s="375">
        <v>2803634100</v>
      </c>
      <c r="D20" s="375">
        <v>3275146814</v>
      </c>
      <c r="E20" s="376" t="s">
        <v>935</v>
      </c>
      <c r="F20" s="375">
        <v>1829930044</v>
      </c>
      <c r="G20" s="419">
        <v>871341318</v>
      </c>
      <c r="H20" s="178"/>
      <c r="I20" s="178"/>
    </row>
    <row r="21" spans="1:13">
      <c r="B21" s="177" t="s">
        <v>10</v>
      </c>
      <c r="C21" s="375">
        <v>0</v>
      </c>
      <c r="D21" s="375">
        <v>0</v>
      </c>
      <c r="E21" s="376" t="s">
        <v>199</v>
      </c>
      <c r="F21" s="375">
        <v>0</v>
      </c>
      <c r="G21" s="419">
        <v>0</v>
      </c>
      <c r="H21" s="178"/>
      <c r="I21" s="178"/>
    </row>
    <row r="22" spans="1:13">
      <c r="B22" s="177"/>
      <c r="C22" s="379"/>
      <c r="D22" s="379"/>
      <c r="E22" s="376" t="s">
        <v>14</v>
      </c>
      <c r="F22" s="375">
        <v>373075</v>
      </c>
      <c r="G22" s="419">
        <v>280609</v>
      </c>
      <c r="H22" s="178"/>
      <c r="I22" s="178"/>
    </row>
    <row r="23" spans="1:13">
      <c r="B23" s="177"/>
      <c r="C23" s="379"/>
      <c r="D23" s="379"/>
      <c r="E23" s="376" t="s">
        <v>15</v>
      </c>
      <c r="F23" s="375">
        <v>0</v>
      </c>
      <c r="G23" s="419">
        <v>0</v>
      </c>
      <c r="H23" s="178"/>
      <c r="I23" s="178"/>
    </row>
    <row r="24" spans="1:13">
      <c r="B24" s="177"/>
      <c r="C24" s="379"/>
      <c r="D24" s="379"/>
      <c r="E24" s="376" t="s">
        <v>16</v>
      </c>
      <c r="F24" s="375">
        <v>0</v>
      </c>
      <c r="G24" s="419">
        <v>0</v>
      </c>
      <c r="H24" s="178"/>
      <c r="I24" s="178"/>
    </row>
    <row r="25" spans="1:13">
      <c r="B25" s="378" t="s">
        <v>262</v>
      </c>
      <c r="C25" s="261">
        <v>36262062845</v>
      </c>
      <c r="D25" s="261">
        <v>1399246683</v>
      </c>
      <c r="E25" s="380" t="s">
        <v>374</v>
      </c>
      <c r="F25" s="261">
        <v>356263236</v>
      </c>
      <c r="G25" s="420">
        <v>139215198</v>
      </c>
      <c r="H25" s="178"/>
      <c r="I25" s="178"/>
    </row>
    <row r="26" spans="1:13" s="176" customFormat="1">
      <c r="B26" s="177" t="s">
        <v>318</v>
      </c>
      <c r="C26" s="375">
        <v>2124249067</v>
      </c>
      <c r="D26" s="375">
        <v>1010481213</v>
      </c>
      <c r="E26" s="376" t="s">
        <v>20</v>
      </c>
      <c r="F26" s="375">
        <v>102561333</v>
      </c>
      <c r="G26" s="419">
        <v>107824437</v>
      </c>
      <c r="H26" s="178"/>
      <c r="I26" s="178"/>
      <c r="J26" s="178"/>
      <c r="K26" s="179"/>
      <c r="L26" s="179"/>
      <c r="M26" s="179"/>
    </row>
    <row r="27" spans="1:13" s="176" customFormat="1">
      <c r="B27" s="177" t="s">
        <v>319</v>
      </c>
      <c r="C27" s="375">
        <v>72382768</v>
      </c>
      <c r="D27" s="375">
        <v>44414538</v>
      </c>
      <c r="E27" s="376" t="s">
        <v>367</v>
      </c>
      <c r="F27" s="375">
        <v>130240822</v>
      </c>
      <c r="G27" s="419">
        <v>0</v>
      </c>
      <c r="H27" s="178"/>
      <c r="I27" s="178"/>
      <c r="J27" s="178"/>
      <c r="K27" s="179"/>
      <c r="L27" s="179"/>
      <c r="M27" s="179"/>
    </row>
    <row r="28" spans="1:13" s="176" customFormat="1">
      <c r="B28" s="267" t="s">
        <v>364</v>
      </c>
      <c r="C28" s="375">
        <v>33010265338</v>
      </c>
      <c r="D28" s="375">
        <v>170412323</v>
      </c>
      <c r="E28" s="376" t="s">
        <v>192</v>
      </c>
      <c r="F28" s="375">
        <v>55650110</v>
      </c>
      <c r="G28" s="419">
        <v>0</v>
      </c>
      <c r="H28" s="178"/>
      <c r="I28" s="178"/>
      <c r="J28" s="178"/>
      <c r="K28" s="179"/>
      <c r="L28" s="179"/>
      <c r="M28" s="179"/>
    </row>
    <row r="29" spans="1:13" s="176" customFormat="1">
      <c r="B29" s="267" t="s">
        <v>365</v>
      </c>
      <c r="C29" s="375">
        <v>32328531</v>
      </c>
      <c r="D29" s="375">
        <v>0</v>
      </c>
      <c r="E29" s="376" t="s">
        <v>21</v>
      </c>
      <c r="F29" s="375">
        <v>0</v>
      </c>
      <c r="G29" s="419">
        <v>0</v>
      </c>
      <c r="H29" s="381"/>
      <c r="I29" s="178"/>
      <c r="J29" s="178"/>
      <c r="K29" s="179"/>
      <c r="L29" s="179"/>
      <c r="M29" s="179"/>
    </row>
    <row r="30" spans="1:13" s="176" customFormat="1">
      <c r="B30" s="267" t="s">
        <v>449</v>
      </c>
      <c r="C30" s="375">
        <v>849136534</v>
      </c>
      <c r="D30" s="375">
        <v>49500910</v>
      </c>
      <c r="E30" s="376" t="s">
        <v>373</v>
      </c>
      <c r="F30" s="375">
        <v>35962621</v>
      </c>
      <c r="G30" s="419">
        <v>31346319</v>
      </c>
      <c r="H30" s="382"/>
      <c r="I30" s="178"/>
      <c r="J30" s="178"/>
      <c r="K30" s="179"/>
      <c r="L30" s="179"/>
      <c r="M30" s="179"/>
    </row>
    <row r="31" spans="1:13" s="176" customFormat="1">
      <c r="B31" s="267" t="s">
        <v>923</v>
      </c>
      <c r="C31" s="375">
        <v>0</v>
      </c>
      <c r="D31" s="375">
        <v>0</v>
      </c>
      <c r="E31" s="376" t="s">
        <v>285</v>
      </c>
      <c r="F31" s="375">
        <v>31848350</v>
      </c>
      <c r="G31" s="419">
        <v>44442</v>
      </c>
      <c r="H31" s="382"/>
      <c r="I31" s="178"/>
      <c r="J31" s="178"/>
      <c r="K31" s="179"/>
      <c r="L31" s="179"/>
      <c r="M31" s="179"/>
    </row>
    <row r="32" spans="1:13" s="176" customFormat="1">
      <c r="A32" s="267"/>
      <c r="B32" s="267" t="s">
        <v>366</v>
      </c>
      <c r="C32" s="375">
        <v>62444307</v>
      </c>
      <c r="D32" s="375">
        <v>57183445</v>
      </c>
      <c r="E32" s="376" t="s">
        <v>1018</v>
      </c>
      <c r="F32" s="375">
        <v>0</v>
      </c>
      <c r="G32" s="419">
        <v>0</v>
      </c>
      <c r="H32" s="178"/>
      <c r="I32" s="178"/>
      <c r="J32" s="178"/>
      <c r="K32" s="179"/>
      <c r="L32" s="179"/>
      <c r="M32" s="179"/>
    </row>
    <row r="33" spans="1:13" s="176" customFormat="1">
      <c r="A33" s="267"/>
      <c r="B33" s="267" t="s">
        <v>924</v>
      </c>
      <c r="C33" s="375">
        <v>9986600</v>
      </c>
      <c r="D33" s="375">
        <v>9986600</v>
      </c>
      <c r="E33" s="376" t="s">
        <v>35</v>
      </c>
      <c r="F33" s="375">
        <v>0</v>
      </c>
      <c r="G33" s="419">
        <v>0</v>
      </c>
      <c r="H33" s="178"/>
      <c r="I33" s="178"/>
      <c r="J33" s="178"/>
      <c r="K33" s="179"/>
      <c r="L33" s="179"/>
      <c r="M33" s="179"/>
    </row>
    <row r="34" spans="1:13" s="176" customFormat="1">
      <c r="A34" s="267"/>
      <c r="B34" s="267" t="s">
        <v>450</v>
      </c>
      <c r="C34" s="375">
        <v>5027040</v>
      </c>
      <c r="D34" s="375">
        <v>10290144</v>
      </c>
      <c r="E34" s="376"/>
      <c r="F34" s="375"/>
      <c r="G34" s="419"/>
      <c r="H34" s="178"/>
      <c r="I34" s="178"/>
      <c r="J34" s="178"/>
      <c r="K34" s="179"/>
      <c r="L34" s="179"/>
      <c r="M34" s="179"/>
    </row>
    <row r="35" spans="1:13" s="176" customFormat="1">
      <c r="A35" s="267"/>
      <c r="B35" s="267" t="s">
        <v>473</v>
      </c>
      <c r="C35" s="375">
        <v>2702631</v>
      </c>
      <c r="D35" s="375">
        <v>2702631</v>
      </c>
      <c r="E35" s="376"/>
      <c r="F35" s="375"/>
      <c r="G35" s="419"/>
      <c r="H35" s="178"/>
      <c r="I35" s="178"/>
      <c r="J35" s="178"/>
      <c r="K35" s="179"/>
      <c r="L35" s="179"/>
      <c r="M35" s="179"/>
    </row>
    <row r="36" spans="1:13" s="176" customFormat="1">
      <c r="A36" s="267"/>
      <c r="B36" s="267" t="s">
        <v>982</v>
      </c>
      <c r="C36" s="375">
        <v>93540029</v>
      </c>
      <c r="D36" s="375">
        <v>44274879</v>
      </c>
      <c r="E36" s="376"/>
      <c r="F36" s="375"/>
      <c r="G36" s="419"/>
      <c r="H36" s="178"/>
      <c r="I36" s="178"/>
      <c r="J36" s="178"/>
      <c r="K36" s="179"/>
      <c r="L36" s="179"/>
      <c r="M36" s="179"/>
    </row>
    <row r="37" spans="1:13" s="176" customFormat="1">
      <c r="A37" s="267"/>
      <c r="B37" s="267" t="s">
        <v>949</v>
      </c>
      <c r="C37" s="375">
        <v>0</v>
      </c>
      <c r="D37" s="375">
        <v>0</v>
      </c>
      <c r="E37" s="376"/>
      <c r="F37" s="375"/>
      <c r="G37" s="419"/>
      <c r="H37" s="178"/>
      <c r="I37" s="178"/>
      <c r="J37" s="178"/>
      <c r="K37" s="179"/>
      <c r="L37" s="179"/>
      <c r="M37" s="179"/>
    </row>
    <row r="38" spans="1:13">
      <c r="A38" s="173"/>
      <c r="B38" s="267"/>
      <c r="C38" s="375"/>
      <c r="D38" s="375"/>
      <c r="E38" s="376"/>
      <c r="F38" s="375"/>
      <c r="G38" s="419"/>
      <c r="H38" s="178"/>
      <c r="I38" s="178"/>
    </row>
    <row r="39" spans="1:13" ht="36">
      <c r="A39" s="173"/>
      <c r="B39" s="267" t="s">
        <v>180</v>
      </c>
      <c r="C39" s="375">
        <v>0</v>
      </c>
      <c r="D39" s="375">
        <v>0</v>
      </c>
      <c r="E39" s="380"/>
      <c r="F39" s="383"/>
      <c r="G39" s="421"/>
      <c r="H39" s="178"/>
      <c r="I39" s="178"/>
    </row>
    <row r="40" spans="1:13">
      <c r="A40" s="173"/>
      <c r="B40" s="267" t="s">
        <v>237</v>
      </c>
      <c r="C40" s="375">
        <v>0</v>
      </c>
      <c r="D40" s="375">
        <v>0</v>
      </c>
      <c r="E40" s="376"/>
      <c r="F40" s="379"/>
      <c r="G40" s="422"/>
      <c r="H40" s="178"/>
      <c r="I40" s="178"/>
    </row>
    <row r="41" spans="1:13">
      <c r="A41" s="173"/>
      <c r="B41" s="267" t="s">
        <v>284</v>
      </c>
      <c r="C41" s="375">
        <v>0</v>
      </c>
      <c r="D41" s="375">
        <v>0</v>
      </c>
      <c r="E41" s="376"/>
      <c r="F41" s="379"/>
      <c r="G41" s="422"/>
      <c r="H41" s="178"/>
      <c r="I41" s="178"/>
    </row>
    <row r="42" spans="1:13">
      <c r="A42" s="174"/>
      <c r="B42" s="267"/>
      <c r="C42" s="375"/>
      <c r="D42" s="375"/>
      <c r="E42" s="376"/>
      <c r="F42" s="379"/>
      <c r="G42" s="422"/>
      <c r="H42" s="178"/>
      <c r="I42" s="178"/>
    </row>
    <row r="43" spans="1:13">
      <c r="B43" s="384" t="s">
        <v>22</v>
      </c>
      <c r="C43" s="261">
        <v>0</v>
      </c>
      <c r="D43" s="375">
        <v>0</v>
      </c>
      <c r="E43" s="380" t="s">
        <v>23</v>
      </c>
      <c r="F43" s="383">
        <v>36716101</v>
      </c>
      <c r="G43" s="422">
        <v>36716101</v>
      </c>
      <c r="H43" s="178"/>
      <c r="I43" s="178"/>
    </row>
    <row r="44" spans="1:13">
      <c r="B44" s="378" t="s">
        <v>434</v>
      </c>
      <c r="C44" s="261">
        <v>0</v>
      </c>
      <c r="D44" s="375">
        <v>0</v>
      </c>
      <c r="E44" s="376" t="s">
        <v>24</v>
      </c>
      <c r="F44" s="375">
        <v>0</v>
      </c>
      <c r="G44" s="419">
        <v>0</v>
      </c>
      <c r="H44" s="178"/>
      <c r="I44" s="178"/>
    </row>
    <row r="45" spans="1:13">
      <c r="B45" s="378"/>
      <c r="C45" s="375"/>
      <c r="D45" s="375"/>
      <c r="E45" s="376" t="s">
        <v>181</v>
      </c>
      <c r="F45" s="375">
        <v>36716101</v>
      </c>
      <c r="G45" s="419">
        <v>36716101</v>
      </c>
      <c r="H45" s="178"/>
      <c r="I45" s="178"/>
    </row>
    <row r="46" spans="1:13">
      <c r="B46" s="177"/>
      <c r="C46" s="375"/>
      <c r="D46" s="375"/>
      <c r="E46" s="376" t="s">
        <v>1019</v>
      </c>
      <c r="F46" s="375">
        <v>0</v>
      </c>
      <c r="G46" s="419">
        <v>0</v>
      </c>
      <c r="H46" s="178"/>
      <c r="I46" s="178"/>
    </row>
    <row r="47" spans="1:13" ht="24.6">
      <c r="B47" s="385" t="s">
        <v>25</v>
      </c>
      <c r="C47" s="261">
        <v>47662628199</v>
      </c>
      <c r="D47" s="261">
        <v>11020099062</v>
      </c>
      <c r="E47" s="386" t="s">
        <v>26</v>
      </c>
      <c r="F47" s="261">
        <v>38654932201</v>
      </c>
      <c r="G47" s="420">
        <v>1980528632</v>
      </c>
      <c r="H47" s="377"/>
      <c r="I47" s="178"/>
    </row>
    <row r="48" spans="1:13">
      <c r="B48" s="177"/>
      <c r="C48" s="375"/>
      <c r="D48" s="375"/>
      <c r="E48" s="376"/>
      <c r="F48" s="375"/>
      <c r="G48" s="419"/>
      <c r="H48" s="178"/>
      <c r="I48" s="178"/>
    </row>
    <row r="49" spans="2:13" ht="36" customHeight="1">
      <c r="B49" s="385" t="s">
        <v>27</v>
      </c>
      <c r="C49" s="375"/>
      <c r="D49" s="375"/>
      <c r="E49" s="386" t="s">
        <v>28</v>
      </c>
      <c r="F49" s="375"/>
      <c r="G49" s="419"/>
      <c r="H49" s="178"/>
      <c r="I49" s="178"/>
    </row>
    <row r="50" spans="2:13">
      <c r="B50" s="378" t="s">
        <v>263</v>
      </c>
      <c r="C50" s="261">
        <v>1972380319</v>
      </c>
      <c r="D50" s="261">
        <v>1728359000</v>
      </c>
      <c r="E50" s="380" t="s">
        <v>195</v>
      </c>
      <c r="F50" s="261">
        <v>0</v>
      </c>
      <c r="G50" s="419">
        <v>0</v>
      </c>
      <c r="H50" s="178"/>
      <c r="I50" s="178"/>
    </row>
    <row r="51" spans="2:13">
      <c r="B51" s="177" t="s">
        <v>478</v>
      </c>
      <c r="C51" s="375">
        <v>0</v>
      </c>
      <c r="D51" s="375">
        <v>0</v>
      </c>
      <c r="E51" s="376" t="s">
        <v>194</v>
      </c>
      <c r="F51" s="375">
        <v>0</v>
      </c>
      <c r="G51" s="419">
        <v>0</v>
      </c>
      <c r="H51" s="178"/>
      <c r="I51" s="178"/>
    </row>
    <row r="52" spans="2:13">
      <c r="B52" s="177" t="s">
        <v>390</v>
      </c>
      <c r="C52" s="375">
        <v>791091000</v>
      </c>
      <c r="D52" s="375">
        <v>726359000</v>
      </c>
      <c r="E52" s="376" t="s">
        <v>33</v>
      </c>
      <c r="F52" s="375">
        <v>0</v>
      </c>
      <c r="G52" s="419">
        <v>0</v>
      </c>
      <c r="H52" s="178"/>
      <c r="I52" s="178"/>
    </row>
    <row r="53" spans="2:13">
      <c r="B53" s="177" t="s">
        <v>29</v>
      </c>
      <c r="C53" s="375">
        <v>1002000000</v>
      </c>
      <c r="D53" s="375">
        <v>1002000000</v>
      </c>
      <c r="E53" s="376" t="s">
        <v>34</v>
      </c>
      <c r="F53" s="375">
        <v>0</v>
      </c>
      <c r="G53" s="419">
        <v>0</v>
      </c>
      <c r="H53" s="178"/>
      <c r="I53" s="178"/>
    </row>
    <row r="54" spans="2:13" s="176" customFormat="1">
      <c r="B54" s="177" t="s">
        <v>355</v>
      </c>
      <c r="C54" s="375">
        <v>0</v>
      </c>
      <c r="D54" s="375">
        <v>0</v>
      </c>
      <c r="E54" s="376" t="s">
        <v>12</v>
      </c>
      <c r="F54" s="375">
        <v>0</v>
      </c>
      <c r="G54" s="419">
        <v>0</v>
      </c>
      <c r="H54" s="178"/>
      <c r="I54" s="178"/>
      <c r="J54" s="178"/>
      <c r="K54" s="179"/>
      <c r="L54" s="179"/>
      <c r="M54" s="179"/>
    </row>
    <row r="55" spans="2:13">
      <c r="B55" s="177" t="s">
        <v>10</v>
      </c>
      <c r="C55" s="375">
        <v>0</v>
      </c>
      <c r="D55" s="375">
        <v>0</v>
      </c>
      <c r="E55" s="376" t="s">
        <v>1020</v>
      </c>
      <c r="F55" s="375">
        <v>0</v>
      </c>
      <c r="G55" s="419">
        <v>0</v>
      </c>
      <c r="H55" s="178"/>
      <c r="I55" s="178"/>
    </row>
    <row r="56" spans="2:13">
      <c r="B56" s="378" t="s">
        <v>30</v>
      </c>
      <c r="C56" s="375">
        <v>0</v>
      </c>
      <c r="D56" s="375">
        <v>0</v>
      </c>
      <c r="E56" s="376" t="s">
        <v>35</v>
      </c>
      <c r="F56" s="375">
        <v>0</v>
      </c>
      <c r="G56" s="419">
        <v>0</v>
      </c>
      <c r="H56" s="178"/>
      <c r="I56" s="178"/>
    </row>
    <row r="57" spans="2:13">
      <c r="B57" s="177" t="s">
        <v>17</v>
      </c>
      <c r="C57" s="375">
        <v>0</v>
      </c>
      <c r="D57" s="375">
        <v>0</v>
      </c>
      <c r="E57" s="376"/>
      <c r="F57" s="375"/>
      <c r="G57" s="419"/>
      <c r="H57" s="178"/>
      <c r="I57" s="178"/>
    </row>
    <row r="58" spans="2:13">
      <c r="B58" s="177" t="s">
        <v>18</v>
      </c>
      <c r="C58" s="375">
        <v>0</v>
      </c>
      <c r="D58" s="375">
        <v>0</v>
      </c>
      <c r="E58" s="380" t="s">
        <v>199</v>
      </c>
      <c r="F58" s="261">
        <v>0</v>
      </c>
      <c r="G58" s="419">
        <v>0</v>
      </c>
      <c r="H58" s="178"/>
      <c r="I58" s="178"/>
    </row>
    <row r="59" spans="2:13">
      <c r="B59" s="177" t="s">
        <v>31</v>
      </c>
      <c r="C59" s="375">
        <v>0</v>
      </c>
      <c r="D59" s="375">
        <v>0</v>
      </c>
      <c r="E59" s="376" t="s">
        <v>36</v>
      </c>
      <c r="F59" s="375">
        <v>0</v>
      </c>
      <c r="G59" s="419">
        <v>0</v>
      </c>
      <c r="H59" s="178"/>
      <c r="I59" s="178"/>
    </row>
    <row r="60" spans="2:13">
      <c r="B60" s="177" t="s">
        <v>435</v>
      </c>
      <c r="C60" s="375">
        <v>0</v>
      </c>
      <c r="D60" s="375">
        <v>0</v>
      </c>
      <c r="E60" s="376" t="s">
        <v>436</v>
      </c>
      <c r="F60" s="375">
        <v>0</v>
      </c>
      <c r="G60" s="419">
        <v>0</v>
      </c>
      <c r="H60" s="178"/>
      <c r="I60" s="178"/>
    </row>
    <row r="61" spans="2:13">
      <c r="B61" s="177" t="s">
        <v>19</v>
      </c>
      <c r="C61" s="375">
        <v>0</v>
      </c>
      <c r="D61" s="375">
        <v>0</v>
      </c>
      <c r="E61" s="380" t="s">
        <v>182</v>
      </c>
      <c r="F61" s="383">
        <v>0</v>
      </c>
      <c r="G61" s="422">
        <v>0</v>
      </c>
      <c r="H61" s="178"/>
      <c r="I61" s="178"/>
    </row>
    <row r="62" spans="2:13" ht="36">
      <c r="B62" s="177" t="s">
        <v>180</v>
      </c>
      <c r="C62" s="375">
        <v>0</v>
      </c>
      <c r="D62" s="375">
        <v>0</v>
      </c>
      <c r="E62" s="376" t="s">
        <v>37</v>
      </c>
      <c r="F62" s="375">
        <v>0</v>
      </c>
      <c r="G62" s="419">
        <v>0</v>
      </c>
      <c r="H62" s="178"/>
      <c r="I62" s="178"/>
    </row>
    <row r="63" spans="2:13">
      <c r="B63" s="177" t="s">
        <v>437</v>
      </c>
      <c r="C63" s="375">
        <v>0</v>
      </c>
      <c r="D63" s="375">
        <v>0</v>
      </c>
      <c r="E63" s="376" t="s">
        <v>438</v>
      </c>
      <c r="F63" s="375">
        <v>0</v>
      </c>
      <c r="G63" s="419">
        <v>0</v>
      </c>
      <c r="H63" s="178"/>
      <c r="I63" s="178"/>
    </row>
    <row r="64" spans="2:13">
      <c r="B64" s="177" t="s">
        <v>981</v>
      </c>
      <c r="C64" s="375">
        <v>179289319</v>
      </c>
      <c r="D64" s="375">
        <v>0</v>
      </c>
      <c r="E64" s="376"/>
      <c r="F64" s="261">
        <v>0</v>
      </c>
      <c r="G64" s="419">
        <v>0</v>
      </c>
      <c r="H64" s="178"/>
      <c r="I64" s="178"/>
    </row>
    <row r="65" spans="2:9">
      <c r="B65" s="378"/>
      <c r="C65" s="375" t="s">
        <v>32</v>
      </c>
      <c r="D65" s="375" t="s">
        <v>32</v>
      </c>
      <c r="E65" s="376" t="s">
        <v>439</v>
      </c>
      <c r="F65" s="375">
        <v>0</v>
      </c>
      <c r="G65" s="419">
        <v>0</v>
      </c>
      <c r="H65" s="178"/>
      <c r="I65" s="178"/>
    </row>
    <row r="66" spans="2:9">
      <c r="B66" s="378" t="s">
        <v>190</v>
      </c>
      <c r="C66" s="383">
        <v>226934155</v>
      </c>
      <c r="D66" s="383">
        <v>250410103</v>
      </c>
      <c r="E66" s="387" t="s">
        <v>38</v>
      </c>
      <c r="F66" s="379">
        <v>0</v>
      </c>
      <c r="G66" s="422">
        <v>0</v>
      </c>
      <c r="H66" s="178"/>
      <c r="I66" s="178"/>
    </row>
    <row r="67" spans="2:9">
      <c r="B67" s="177" t="s">
        <v>320</v>
      </c>
      <c r="C67" s="375">
        <v>391265789</v>
      </c>
      <c r="D67" s="375">
        <v>391265789</v>
      </c>
      <c r="E67" s="380"/>
      <c r="F67" s="379"/>
      <c r="G67" s="422"/>
      <c r="H67" s="178"/>
      <c r="I67" s="178"/>
    </row>
    <row r="68" spans="2:9">
      <c r="B68" s="177" t="s">
        <v>200</v>
      </c>
      <c r="C68" s="375">
        <v>0</v>
      </c>
      <c r="D68" s="375">
        <v>0</v>
      </c>
      <c r="E68" s="387" t="s">
        <v>39</v>
      </c>
      <c r="F68" s="383">
        <v>38654932201</v>
      </c>
      <c r="G68" s="421">
        <v>1980528632</v>
      </c>
      <c r="H68" s="377"/>
      <c r="I68" s="178"/>
    </row>
    <row r="69" spans="2:9">
      <c r="B69" s="177" t="s">
        <v>201</v>
      </c>
      <c r="C69" s="375">
        <v>0</v>
      </c>
      <c r="D69" s="375">
        <v>0</v>
      </c>
      <c r="E69" s="387" t="s">
        <v>202</v>
      </c>
      <c r="F69" s="388"/>
      <c r="G69" s="423"/>
      <c r="H69" s="178"/>
      <c r="I69" s="178"/>
    </row>
    <row r="70" spans="2:9">
      <c r="B70" s="177" t="s">
        <v>243</v>
      </c>
      <c r="C70" s="375">
        <v>-164331634</v>
      </c>
      <c r="D70" s="375">
        <v>-140855686</v>
      </c>
      <c r="E70" s="380"/>
      <c r="F70" s="388"/>
      <c r="G70" s="423"/>
      <c r="H70" s="178"/>
      <c r="I70" s="178"/>
    </row>
    <row r="71" spans="2:9">
      <c r="B71" s="177"/>
      <c r="C71" s="375">
        <v>0</v>
      </c>
      <c r="D71" s="379">
        <v>0</v>
      </c>
      <c r="E71" s="376" t="s">
        <v>41</v>
      </c>
      <c r="F71" s="375">
        <v>11337000000</v>
      </c>
      <c r="G71" s="419">
        <v>11337000000</v>
      </c>
      <c r="H71" s="178"/>
      <c r="I71" s="178"/>
    </row>
    <row r="72" spans="2:9">
      <c r="B72" s="378" t="s">
        <v>264</v>
      </c>
      <c r="C72" s="261">
        <v>1250000000</v>
      </c>
      <c r="D72" s="261">
        <v>1250000000</v>
      </c>
      <c r="E72" s="376" t="s">
        <v>407</v>
      </c>
      <c r="F72" s="375">
        <v>1724549</v>
      </c>
      <c r="G72" s="419">
        <v>1724549</v>
      </c>
      <c r="H72" s="178"/>
      <c r="I72" s="178"/>
    </row>
    <row r="73" spans="2:9">
      <c r="B73" s="177" t="s">
        <v>44</v>
      </c>
      <c r="C73" s="375">
        <v>0</v>
      </c>
      <c r="D73" s="375">
        <v>0</v>
      </c>
      <c r="E73" s="376" t="s">
        <v>158</v>
      </c>
      <c r="F73" s="375">
        <v>6562990</v>
      </c>
      <c r="G73" s="419">
        <v>6562990</v>
      </c>
      <c r="H73" s="377"/>
      <c r="I73" s="178"/>
    </row>
    <row r="74" spans="2:9">
      <c r="B74" s="177" t="s">
        <v>183</v>
      </c>
      <c r="C74" s="375">
        <v>1250000000</v>
      </c>
      <c r="D74" s="375">
        <v>1250000000</v>
      </c>
      <c r="E74" s="376" t="s">
        <v>207</v>
      </c>
      <c r="F74" s="375">
        <v>188670939</v>
      </c>
      <c r="G74" s="419">
        <v>923051994</v>
      </c>
      <c r="H74" s="178"/>
      <c r="I74" s="178"/>
    </row>
    <row r="75" spans="2:9">
      <c r="B75" s="177" t="s">
        <v>45</v>
      </c>
      <c r="C75" s="375">
        <v>0</v>
      </c>
      <c r="D75" s="375">
        <v>0</v>
      </c>
      <c r="E75" s="376" t="s">
        <v>936</v>
      </c>
      <c r="F75" s="375">
        <v>923051994</v>
      </c>
      <c r="G75" s="419">
        <v>0</v>
      </c>
      <c r="H75" s="178"/>
      <c r="I75" s="178"/>
    </row>
    <row r="76" spans="2:9">
      <c r="B76" s="177" t="s">
        <v>927</v>
      </c>
      <c r="C76" s="375">
        <v>0</v>
      </c>
      <c r="D76" s="375">
        <v>0</v>
      </c>
      <c r="E76" s="376"/>
      <c r="F76" s="388"/>
      <c r="G76" s="423"/>
      <c r="H76" s="178"/>
      <c r="I76" s="178"/>
    </row>
    <row r="77" spans="2:9" ht="34.5" customHeight="1">
      <c r="B77" s="177" t="s">
        <v>46</v>
      </c>
      <c r="C77" s="375">
        <v>0</v>
      </c>
      <c r="D77" s="375">
        <v>0</v>
      </c>
      <c r="E77" s="380" t="s">
        <v>43</v>
      </c>
      <c r="F77" s="389">
        <v>12457010472</v>
      </c>
      <c r="G77" s="424">
        <v>12268339533</v>
      </c>
      <c r="H77" s="377"/>
      <c r="I77" s="178"/>
    </row>
    <row r="78" spans="2:9" ht="17.25" customHeight="1">
      <c r="B78" s="177"/>
      <c r="C78" s="375"/>
      <c r="D78" s="375"/>
      <c r="E78" s="380"/>
      <c r="F78" s="389"/>
      <c r="G78" s="424"/>
      <c r="H78" s="390"/>
      <c r="I78" s="178"/>
    </row>
    <row r="79" spans="2:9" ht="17.25" hidden="1" customHeight="1">
      <c r="B79" s="177"/>
      <c r="C79" s="375"/>
      <c r="D79" s="375"/>
      <c r="E79" s="380"/>
      <c r="F79" s="388"/>
      <c r="G79" s="423"/>
      <c r="H79" s="178"/>
      <c r="I79" s="178"/>
    </row>
    <row r="80" spans="2:9" ht="17.25" hidden="1" customHeight="1">
      <c r="B80" s="177"/>
      <c r="C80" s="375"/>
      <c r="D80" s="375"/>
      <c r="E80" s="380"/>
      <c r="F80" s="388"/>
      <c r="G80" s="423"/>
      <c r="H80" s="178"/>
      <c r="I80" s="178"/>
    </row>
    <row r="81" spans="2:12" ht="18.75" hidden="1" customHeight="1">
      <c r="B81" s="177"/>
      <c r="C81" s="375"/>
      <c r="D81" s="375"/>
      <c r="E81" s="380"/>
      <c r="F81" s="388"/>
      <c r="G81" s="423"/>
      <c r="H81" s="178"/>
      <c r="I81" s="178"/>
    </row>
    <row r="82" spans="2:12" ht="18.75" hidden="1" customHeight="1">
      <c r="B82" s="177"/>
      <c r="C82" s="375"/>
      <c r="D82" s="375"/>
      <c r="E82" s="380"/>
      <c r="F82" s="388"/>
      <c r="G82" s="423"/>
      <c r="H82" s="377"/>
      <c r="I82" s="391"/>
    </row>
    <row r="83" spans="2:12" ht="24.6">
      <c r="B83" s="385" t="s">
        <v>47</v>
      </c>
      <c r="C83" s="261">
        <v>3449314474</v>
      </c>
      <c r="D83" s="261">
        <v>3228769103</v>
      </c>
      <c r="E83" s="380"/>
      <c r="F83" s="388"/>
      <c r="G83" s="423"/>
      <c r="H83" s="178"/>
      <c r="I83" s="178"/>
    </row>
    <row r="84" spans="2:12">
      <c r="B84" s="177"/>
      <c r="C84" s="375"/>
      <c r="D84" s="392"/>
      <c r="E84" s="393"/>
      <c r="F84" s="394"/>
      <c r="G84" s="425"/>
      <c r="H84" s="178"/>
      <c r="I84" s="178"/>
    </row>
    <row r="85" spans="2:12" ht="18.600000000000001" thickBot="1">
      <c r="B85" s="395" t="s">
        <v>191</v>
      </c>
      <c r="C85" s="396">
        <v>51111942673</v>
      </c>
      <c r="D85" s="396">
        <v>14248868165</v>
      </c>
      <c r="E85" s="397" t="s">
        <v>48</v>
      </c>
      <c r="F85" s="398">
        <v>51111942673</v>
      </c>
      <c r="G85" s="398">
        <v>14248868165</v>
      </c>
      <c r="H85" s="377"/>
      <c r="I85" s="377"/>
    </row>
    <row r="86" spans="2:12">
      <c r="B86" s="399"/>
      <c r="C86" s="400">
        <v>0</v>
      </c>
      <c r="D86" s="400">
        <v>0</v>
      </c>
      <c r="E86" s="401"/>
      <c r="F86" s="400">
        <v>0</v>
      </c>
      <c r="G86" s="400"/>
      <c r="H86" s="377"/>
      <c r="I86" s="178"/>
    </row>
    <row r="87" spans="2:12">
      <c r="B87" s="402"/>
      <c r="C87" s="403"/>
      <c r="D87" s="403"/>
      <c r="E87" s="404"/>
      <c r="F87" s="403"/>
      <c r="G87" s="403"/>
      <c r="H87" s="405"/>
      <c r="I87" s="405"/>
      <c r="J87" s="183"/>
      <c r="K87" s="162"/>
      <c r="L87" s="162"/>
    </row>
    <row r="88" spans="2:12" ht="18.600000000000001" thickBot="1">
      <c r="B88" s="406"/>
      <c r="C88" s="403"/>
      <c r="D88" s="403"/>
      <c r="E88" s="404"/>
      <c r="F88" s="403"/>
      <c r="G88" s="403"/>
      <c r="H88" s="405"/>
      <c r="I88" s="405"/>
      <c r="J88" s="183"/>
      <c r="K88" s="162"/>
      <c r="L88" s="162"/>
    </row>
    <row r="89" spans="2:12" ht="18" customHeight="1">
      <c r="B89" s="593"/>
      <c r="C89" s="574" t="s">
        <v>88</v>
      </c>
      <c r="D89" s="574" t="s">
        <v>193</v>
      </c>
      <c r="E89" s="591"/>
      <c r="F89" s="574" t="s">
        <v>88</v>
      </c>
      <c r="G89" s="582" t="s">
        <v>193</v>
      </c>
      <c r="H89" s="405"/>
      <c r="I89" s="405"/>
      <c r="J89" s="183"/>
      <c r="K89" s="162"/>
      <c r="L89" s="162"/>
    </row>
    <row r="90" spans="2:12">
      <c r="B90" s="594"/>
      <c r="C90" s="575"/>
      <c r="D90" s="575"/>
      <c r="E90" s="592"/>
      <c r="F90" s="575"/>
      <c r="G90" s="583"/>
      <c r="H90" s="405"/>
      <c r="I90" s="405"/>
      <c r="J90" s="183"/>
      <c r="K90" s="162"/>
      <c r="L90" s="162"/>
    </row>
    <row r="91" spans="2:12" ht="31.5" customHeight="1">
      <c r="B91" s="407" t="s">
        <v>49</v>
      </c>
      <c r="C91" s="668">
        <v>56783983218</v>
      </c>
      <c r="D91" s="408">
        <v>40299007518</v>
      </c>
      <c r="E91" s="409" t="s">
        <v>51</v>
      </c>
      <c r="F91" s="668">
        <v>56783983218</v>
      </c>
      <c r="G91" s="410">
        <v>40299007518</v>
      </c>
      <c r="H91" s="405"/>
      <c r="I91" s="405"/>
      <c r="J91" s="183"/>
      <c r="K91" s="162"/>
      <c r="L91" s="162"/>
    </row>
    <row r="92" spans="2:12" ht="36" customHeight="1" thickBot="1">
      <c r="B92" s="411" t="s">
        <v>52</v>
      </c>
      <c r="C92" s="412" t="s">
        <v>50</v>
      </c>
      <c r="D92" s="412" t="s">
        <v>50</v>
      </c>
      <c r="E92" s="413" t="s">
        <v>53</v>
      </c>
      <c r="F92" s="414" t="s">
        <v>50</v>
      </c>
      <c r="G92" s="415" t="s">
        <v>50</v>
      </c>
      <c r="H92" s="405"/>
      <c r="I92" s="405"/>
      <c r="J92" s="183"/>
      <c r="K92" s="162"/>
      <c r="L92" s="162"/>
    </row>
    <row r="93" spans="2:12">
      <c r="B93" s="402"/>
      <c r="C93" s="403"/>
      <c r="D93" s="403"/>
      <c r="E93" s="404"/>
      <c r="F93" s="400"/>
      <c r="G93" s="403"/>
      <c r="H93" s="405"/>
      <c r="I93" s="405"/>
      <c r="J93" s="183"/>
      <c r="K93" s="162"/>
      <c r="L93" s="162"/>
    </row>
    <row r="94" spans="2:12" ht="25.8" customHeight="1">
      <c r="B94" s="584" t="s">
        <v>964</v>
      </c>
      <c r="C94" s="584"/>
      <c r="D94" s="584"/>
      <c r="E94" s="404"/>
      <c r="F94" s="403"/>
      <c r="G94" s="403"/>
      <c r="H94" s="405"/>
      <c r="I94" s="405"/>
      <c r="J94" s="183"/>
      <c r="K94" s="162"/>
      <c r="L94" s="162"/>
    </row>
    <row r="95" spans="2:12">
      <c r="B95" s="402"/>
      <c r="C95" s="403"/>
      <c r="D95" s="403"/>
      <c r="E95" s="404"/>
      <c r="F95" s="403"/>
      <c r="G95" s="403"/>
      <c r="H95" s="405"/>
      <c r="I95" s="405"/>
      <c r="J95" s="183"/>
      <c r="K95" s="162"/>
      <c r="L95" s="162"/>
    </row>
    <row r="96" spans="2:12">
      <c r="B96" s="402"/>
      <c r="C96" s="400"/>
      <c r="D96" s="403"/>
      <c r="E96" s="404"/>
      <c r="F96" s="403"/>
      <c r="G96" s="403"/>
      <c r="H96" s="405"/>
      <c r="I96" s="405"/>
      <c r="J96" s="183"/>
      <c r="K96" s="162"/>
      <c r="L96" s="162"/>
    </row>
    <row r="97" spans="2:15" s="4" customFormat="1" ht="12">
      <c r="B97" s="7"/>
      <c r="C97" s="7"/>
      <c r="D97" s="3"/>
      <c r="E97" s="3"/>
      <c r="F97" s="3"/>
      <c r="G97" s="3"/>
      <c r="H97" s="3"/>
      <c r="I97" s="3"/>
      <c r="J97" s="3"/>
      <c r="K97" s="3"/>
      <c r="L97" s="3"/>
      <c r="M97" s="3"/>
      <c r="N97" s="3"/>
      <c r="O97" s="3"/>
    </row>
    <row r="98" spans="2:15" s="4" customFormat="1" ht="12">
      <c r="B98" s="7"/>
      <c r="C98" s="7"/>
      <c r="D98" s="3"/>
      <c r="E98" s="3"/>
      <c r="F98" s="3"/>
      <c r="G98" s="3"/>
      <c r="H98" s="3"/>
      <c r="I98" s="3"/>
      <c r="J98" s="3"/>
      <c r="K98" s="3"/>
      <c r="L98" s="3"/>
      <c r="M98" s="3"/>
      <c r="N98" s="3"/>
      <c r="O98" s="3"/>
    </row>
    <row r="99" spans="2:15" s="4" customFormat="1" ht="12">
      <c r="B99" s="7"/>
      <c r="C99" s="7"/>
      <c r="D99" s="3"/>
      <c r="E99" s="3"/>
      <c r="F99" s="3"/>
      <c r="G99" s="3"/>
      <c r="H99" s="3"/>
      <c r="I99" s="3"/>
      <c r="J99" s="3"/>
      <c r="K99" s="3"/>
      <c r="L99" s="3"/>
      <c r="M99" s="3"/>
      <c r="N99" s="3"/>
      <c r="O99" s="3"/>
    </row>
    <row r="100" spans="2:15" s="4" customFormat="1" ht="12">
      <c r="B100" s="7"/>
      <c r="C100" s="7"/>
      <c r="D100" s="3"/>
      <c r="E100" s="3"/>
      <c r="F100" s="3"/>
      <c r="G100" s="3"/>
      <c r="H100" s="3"/>
      <c r="I100" s="3"/>
      <c r="J100" s="3"/>
      <c r="K100" s="3"/>
      <c r="L100" s="3"/>
      <c r="M100" s="3"/>
      <c r="N100" s="3"/>
      <c r="O100" s="3"/>
    </row>
    <row r="101" spans="2:15" s="4" customFormat="1" ht="12">
      <c r="B101" s="7"/>
      <c r="C101" s="7"/>
      <c r="D101" s="3"/>
      <c r="E101" s="3"/>
      <c r="F101" s="3"/>
      <c r="G101" s="3"/>
      <c r="H101" s="3"/>
      <c r="I101" s="3"/>
      <c r="J101" s="3"/>
      <c r="K101" s="3"/>
      <c r="L101" s="3"/>
      <c r="M101" s="3"/>
      <c r="N101" s="3"/>
      <c r="O101" s="3"/>
    </row>
    <row r="102" spans="2:15" s="4" customFormat="1" ht="12">
      <c r="B102" s="7"/>
      <c r="C102" s="7"/>
      <c r="D102" s="3"/>
      <c r="E102" s="3"/>
      <c r="F102" s="3"/>
      <c r="G102" s="3"/>
      <c r="H102" s="3"/>
      <c r="I102" s="3"/>
      <c r="J102" s="3"/>
      <c r="K102" s="3"/>
      <c r="L102" s="3"/>
      <c r="M102" s="3"/>
      <c r="N102" s="3"/>
      <c r="O102" s="3"/>
    </row>
    <row r="103" spans="2:15" s="4" customFormat="1" ht="12">
      <c r="B103" s="7"/>
      <c r="C103" s="7"/>
      <c r="D103" s="3"/>
      <c r="E103" s="3"/>
      <c r="F103" s="3"/>
      <c r="G103" s="3"/>
      <c r="H103" s="3"/>
      <c r="I103" s="3"/>
      <c r="J103" s="3"/>
      <c r="K103" s="3"/>
      <c r="L103" s="3"/>
      <c r="M103" s="3"/>
      <c r="N103" s="3"/>
      <c r="O103" s="3"/>
    </row>
    <row r="104" spans="2:15" s="4" customFormat="1" ht="12">
      <c r="B104" s="7"/>
      <c r="C104" s="7"/>
      <c r="D104" s="3"/>
      <c r="E104" s="3"/>
      <c r="F104" s="3"/>
      <c r="G104" s="3"/>
      <c r="H104" s="3"/>
      <c r="I104" s="3"/>
      <c r="J104" s="3"/>
      <c r="K104" s="3"/>
      <c r="L104" s="3"/>
      <c r="M104" s="3"/>
      <c r="N104" s="3"/>
      <c r="O104" s="3"/>
    </row>
    <row r="105" spans="2:15" s="4" customFormat="1" ht="12">
      <c r="B105" s="7"/>
      <c r="C105" s="7"/>
      <c r="D105" s="3"/>
      <c r="E105" s="3"/>
      <c r="F105" s="3"/>
      <c r="G105" s="3"/>
      <c r="H105" s="3"/>
      <c r="I105" s="3"/>
      <c r="J105" s="3"/>
      <c r="K105" s="3"/>
      <c r="L105" s="3"/>
      <c r="M105" s="3"/>
      <c r="N105" s="3"/>
      <c r="O105" s="3"/>
    </row>
    <row r="106" spans="2:15" s="4" customFormat="1" ht="12">
      <c r="B106" s="7"/>
      <c r="C106" s="7"/>
      <c r="D106" s="3"/>
      <c r="E106" s="3"/>
      <c r="F106" s="3"/>
      <c r="G106" s="3"/>
      <c r="H106" s="3"/>
      <c r="I106" s="3"/>
      <c r="J106" s="3"/>
      <c r="K106" s="3"/>
      <c r="L106" s="3"/>
      <c r="M106" s="3"/>
      <c r="N106" s="3"/>
      <c r="O106" s="3"/>
    </row>
    <row r="107" spans="2:15" s="4" customFormat="1" ht="12">
      <c r="B107" s="7"/>
      <c r="C107" s="7"/>
      <c r="D107" s="3"/>
      <c r="E107" s="3"/>
      <c r="F107" s="3"/>
      <c r="G107" s="3"/>
      <c r="H107" s="3"/>
      <c r="I107" s="3"/>
      <c r="J107" s="3"/>
      <c r="K107" s="3"/>
      <c r="L107" s="3"/>
      <c r="M107" s="3"/>
      <c r="N107" s="3"/>
      <c r="O107" s="3"/>
    </row>
    <row r="108" spans="2:15" s="4" customFormat="1" ht="12">
      <c r="B108" s="7"/>
      <c r="C108" s="7"/>
      <c r="D108" s="3"/>
      <c r="E108" s="3"/>
      <c r="F108" s="3"/>
      <c r="G108" s="3"/>
      <c r="H108" s="3"/>
      <c r="I108" s="3"/>
      <c r="J108" s="3"/>
      <c r="K108" s="3"/>
      <c r="L108" s="3"/>
      <c r="M108" s="3"/>
      <c r="N108" s="3"/>
      <c r="O108" s="3"/>
    </row>
    <row r="109" spans="2:15" s="4" customFormat="1" ht="12">
      <c r="B109" s="7"/>
      <c r="C109" s="7"/>
      <c r="D109" s="3"/>
      <c r="E109" s="3"/>
      <c r="F109" s="3"/>
      <c r="G109" s="3"/>
      <c r="H109" s="3"/>
      <c r="I109" s="3"/>
      <c r="J109" s="3"/>
      <c r="K109" s="3"/>
      <c r="L109" s="3"/>
      <c r="M109" s="3"/>
      <c r="N109" s="3"/>
      <c r="O109" s="3"/>
    </row>
    <row r="110" spans="2:15">
      <c r="B110" s="176"/>
      <c r="C110" s="176"/>
      <c r="D110" s="176"/>
      <c r="E110" s="176"/>
      <c r="F110" s="176"/>
      <c r="G110" s="403"/>
      <c r="H110" s="405"/>
      <c r="I110" s="405"/>
      <c r="J110" s="183"/>
      <c r="K110" s="162"/>
      <c r="L110" s="162"/>
    </row>
    <row r="111" spans="2:15">
      <c r="B111" s="176"/>
      <c r="C111" s="176"/>
      <c r="D111" s="176"/>
      <c r="E111" s="176"/>
      <c r="F111" s="176"/>
      <c r="G111" s="403"/>
      <c r="H111" s="405"/>
      <c r="I111" s="405"/>
      <c r="J111" s="183"/>
      <c r="K111" s="162"/>
      <c r="L111" s="162"/>
    </row>
    <row r="112" spans="2:15">
      <c r="B112" s="176"/>
      <c r="C112" s="176"/>
      <c r="D112" s="176"/>
      <c r="E112" s="176"/>
      <c r="F112" s="176"/>
      <c r="G112" s="403"/>
      <c r="H112" s="405"/>
      <c r="I112" s="405"/>
      <c r="J112" s="183"/>
      <c r="K112" s="162"/>
      <c r="L112" s="162"/>
    </row>
    <row r="113" spans="2:12">
      <c r="B113" s="162"/>
      <c r="C113" s="162"/>
      <c r="D113" s="162"/>
      <c r="E113" s="162"/>
      <c r="F113" s="162"/>
      <c r="G113" s="181"/>
      <c r="H113" s="183"/>
      <c r="I113" s="183"/>
      <c r="J113" s="183"/>
      <c r="K113" s="162"/>
      <c r="L113" s="162"/>
    </row>
    <row r="114" spans="2:12">
      <c r="B114" s="162"/>
      <c r="C114" s="162"/>
      <c r="D114" s="162"/>
      <c r="E114" s="162"/>
      <c r="F114" s="162"/>
      <c r="G114" s="181"/>
      <c r="H114" s="183"/>
      <c r="I114" s="183"/>
      <c r="J114" s="183"/>
      <c r="K114" s="162"/>
      <c r="L114" s="162"/>
    </row>
    <row r="115" spans="2:12">
      <c r="B115" s="162"/>
      <c r="C115" s="162"/>
      <c r="D115" s="162"/>
      <c r="E115" s="162"/>
      <c r="F115" s="162"/>
      <c r="G115" s="181"/>
      <c r="H115" s="183"/>
      <c r="I115" s="183"/>
      <c r="J115" s="183"/>
      <c r="K115" s="162"/>
      <c r="L115" s="162"/>
    </row>
    <row r="116" spans="2:12">
      <c r="B116" s="162"/>
      <c r="C116" s="162"/>
      <c r="D116" s="162"/>
      <c r="E116" s="162"/>
      <c r="F116" s="162"/>
      <c r="G116" s="181"/>
      <c r="H116" s="183"/>
      <c r="I116" s="183"/>
      <c r="J116" s="183"/>
      <c r="K116" s="162"/>
      <c r="L116" s="162"/>
    </row>
    <row r="117" spans="2:12">
      <c r="B117" s="162"/>
      <c r="C117" s="162"/>
      <c r="D117" s="162"/>
      <c r="E117" s="162"/>
      <c r="F117" s="162"/>
      <c r="G117" s="181"/>
      <c r="H117" s="183"/>
      <c r="I117" s="183"/>
      <c r="J117" s="183"/>
      <c r="K117" s="162"/>
      <c r="L117" s="162"/>
    </row>
    <row r="118" spans="2:12">
      <c r="B118" s="162"/>
      <c r="C118" s="162"/>
      <c r="D118" s="162"/>
      <c r="E118" s="162"/>
      <c r="F118" s="162"/>
      <c r="G118" s="181"/>
      <c r="H118" s="183"/>
      <c r="I118" s="183"/>
      <c r="J118" s="183"/>
      <c r="K118" s="162"/>
      <c r="L118" s="162"/>
    </row>
    <row r="119" spans="2:12">
      <c r="B119" s="162"/>
      <c r="C119" s="162"/>
      <c r="D119" s="162"/>
      <c r="E119" s="162"/>
      <c r="F119" s="162"/>
      <c r="G119" s="181"/>
      <c r="H119" s="183"/>
      <c r="I119" s="183"/>
      <c r="J119" s="183"/>
      <c r="K119" s="162"/>
      <c r="L119" s="162"/>
    </row>
    <row r="120" spans="2:12">
      <c r="B120" s="162"/>
      <c r="C120" s="162"/>
      <c r="D120" s="162"/>
      <c r="E120" s="162"/>
      <c r="F120" s="162"/>
      <c r="G120" s="181"/>
      <c r="H120" s="183"/>
      <c r="I120" s="183"/>
      <c r="J120" s="183"/>
      <c r="K120" s="162"/>
      <c r="L120" s="162"/>
    </row>
    <row r="121" spans="2:12">
      <c r="B121" s="162"/>
      <c r="C121" s="162"/>
      <c r="D121" s="162"/>
      <c r="E121" s="162"/>
      <c r="F121" s="162"/>
      <c r="G121" s="181"/>
      <c r="H121" s="183"/>
      <c r="I121" s="183"/>
      <c r="J121" s="183"/>
      <c r="K121" s="162"/>
      <c r="L121" s="162"/>
    </row>
    <row r="122" spans="2:12">
      <c r="B122" s="162"/>
      <c r="C122" s="162"/>
      <c r="D122" s="162"/>
      <c r="E122" s="162"/>
      <c r="F122" s="162"/>
      <c r="G122" s="181"/>
      <c r="H122" s="183"/>
      <c r="I122" s="183"/>
      <c r="J122" s="183"/>
      <c r="K122" s="162"/>
      <c r="L122" s="162"/>
    </row>
    <row r="123" spans="2:12">
      <c r="B123" s="162"/>
      <c r="C123" s="162"/>
      <c r="D123" s="162"/>
      <c r="E123" s="162"/>
      <c r="F123" s="162"/>
      <c r="G123" s="181"/>
      <c r="H123" s="183"/>
      <c r="I123" s="183"/>
      <c r="J123" s="183"/>
      <c r="K123" s="162"/>
      <c r="L123" s="162"/>
    </row>
    <row r="124" spans="2:12">
      <c r="B124" s="162"/>
      <c r="C124" s="162"/>
      <c r="D124" s="162"/>
      <c r="E124" s="162"/>
      <c r="F124" s="162"/>
      <c r="G124" s="181"/>
      <c r="H124" s="183"/>
      <c r="I124" s="183"/>
      <c r="J124" s="183"/>
      <c r="K124" s="162"/>
      <c r="L124" s="162"/>
    </row>
    <row r="125" spans="2:12">
      <c r="B125" s="162"/>
      <c r="C125" s="162"/>
      <c r="D125" s="162"/>
      <c r="E125" s="162"/>
      <c r="F125" s="162"/>
      <c r="G125" s="181"/>
      <c r="H125" s="183"/>
      <c r="I125" s="183"/>
      <c r="J125" s="183"/>
      <c r="K125" s="162"/>
      <c r="L125" s="162"/>
    </row>
    <row r="126" spans="2:12">
      <c r="B126" s="162"/>
      <c r="C126" s="162"/>
      <c r="D126" s="162"/>
      <c r="E126" s="162"/>
      <c r="F126" s="162"/>
      <c r="G126" s="181"/>
      <c r="H126" s="183"/>
      <c r="I126" s="183"/>
      <c r="J126" s="183"/>
      <c r="K126" s="162"/>
      <c r="L126" s="162"/>
    </row>
    <row r="127" spans="2:12">
      <c r="B127" s="162"/>
      <c r="C127" s="162"/>
      <c r="D127" s="162"/>
      <c r="E127" s="162"/>
      <c r="F127" s="162"/>
      <c r="G127" s="181"/>
      <c r="H127" s="183"/>
      <c r="I127" s="183"/>
      <c r="J127" s="183"/>
      <c r="K127" s="162"/>
      <c r="L127" s="162"/>
    </row>
    <row r="128" spans="2:12">
      <c r="B128" s="162"/>
      <c r="C128" s="162"/>
      <c r="D128" s="162"/>
      <c r="E128" s="162"/>
      <c r="F128" s="162"/>
      <c r="G128" s="181"/>
      <c r="H128" s="183"/>
      <c r="I128" s="183"/>
      <c r="J128" s="183"/>
      <c r="K128" s="162"/>
      <c r="L128" s="162"/>
    </row>
    <row r="129" spans="2:12">
      <c r="B129" s="162"/>
      <c r="C129" s="162"/>
      <c r="D129" s="162"/>
      <c r="E129" s="162"/>
      <c r="F129" s="162"/>
      <c r="G129" s="181"/>
      <c r="H129" s="183"/>
      <c r="I129" s="183"/>
      <c r="J129" s="183"/>
      <c r="K129" s="162"/>
      <c r="L129" s="162"/>
    </row>
    <row r="130" spans="2:12">
      <c r="B130" s="162"/>
      <c r="C130" s="162"/>
      <c r="D130" s="162"/>
      <c r="E130" s="162"/>
      <c r="F130" s="162"/>
      <c r="G130" s="181"/>
      <c r="H130" s="183"/>
      <c r="I130" s="183"/>
      <c r="J130" s="183"/>
      <c r="K130" s="162"/>
      <c r="L130" s="162"/>
    </row>
    <row r="131" spans="2:12">
      <c r="B131" s="162"/>
      <c r="C131" s="162"/>
      <c r="D131" s="162"/>
      <c r="E131" s="162"/>
      <c r="F131" s="162"/>
      <c r="G131" s="181"/>
      <c r="H131" s="183"/>
      <c r="I131" s="183"/>
      <c r="J131" s="183"/>
      <c r="K131" s="162"/>
      <c r="L131" s="162"/>
    </row>
    <row r="132" spans="2:12">
      <c r="B132" s="162"/>
      <c r="C132" s="162"/>
      <c r="D132" s="162"/>
      <c r="E132" s="162"/>
      <c r="F132" s="162"/>
      <c r="G132" s="181"/>
      <c r="H132" s="183"/>
      <c r="I132" s="183"/>
      <c r="J132" s="183"/>
      <c r="K132" s="162"/>
      <c r="L132" s="162"/>
    </row>
    <row r="133" spans="2:12">
      <c r="B133" s="162"/>
      <c r="C133" s="162"/>
      <c r="D133" s="162"/>
      <c r="E133" s="162"/>
      <c r="F133" s="162"/>
      <c r="G133" s="181"/>
      <c r="H133" s="183"/>
      <c r="I133" s="183"/>
      <c r="J133" s="183"/>
      <c r="K133" s="162"/>
      <c r="L133" s="162"/>
    </row>
    <row r="134" spans="2:12">
      <c r="B134" s="162"/>
      <c r="C134" s="162"/>
      <c r="D134" s="162"/>
      <c r="E134" s="162"/>
      <c r="F134" s="162"/>
      <c r="G134" s="181"/>
      <c r="H134" s="183"/>
      <c r="I134" s="183"/>
      <c r="J134" s="183"/>
      <c r="K134" s="162"/>
      <c r="L134" s="162"/>
    </row>
    <row r="135" spans="2:12">
      <c r="B135" s="162"/>
      <c r="C135" s="162"/>
      <c r="D135" s="162"/>
      <c r="E135" s="162"/>
      <c r="F135" s="162"/>
      <c r="G135" s="181"/>
      <c r="H135" s="183"/>
      <c r="I135" s="183"/>
      <c r="J135" s="183"/>
      <c r="K135" s="162"/>
      <c r="L135" s="162"/>
    </row>
    <row r="136" spans="2:12">
      <c r="B136" s="162"/>
      <c r="C136" s="162"/>
      <c r="D136" s="162"/>
      <c r="E136" s="162"/>
      <c r="F136" s="162"/>
      <c r="G136" s="181"/>
      <c r="H136" s="183"/>
      <c r="I136" s="183"/>
      <c r="J136" s="183"/>
      <c r="K136" s="162"/>
      <c r="L136" s="162"/>
    </row>
    <row r="137" spans="2:12">
      <c r="B137" s="185"/>
      <c r="C137" s="181"/>
      <c r="D137" s="181"/>
      <c r="E137" s="182"/>
      <c r="F137" s="181"/>
      <c r="G137" s="181"/>
      <c r="H137" s="183"/>
      <c r="I137" s="183"/>
      <c r="J137" s="183"/>
      <c r="K137" s="162"/>
      <c r="L137" s="162"/>
    </row>
    <row r="138" spans="2:12">
      <c r="B138" s="180"/>
      <c r="C138" s="181"/>
      <c r="D138" s="181"/>
      <c r="E138" s="182"/>
      <c r="F138" s="181"/>
      <c r="G138" s="181"/>
      <c r="H138" s="183"/>
      <c r="I138" s="183"/>
      <c r="J138" s="183"/>
      <c r="K138" s="162"/>
      <c r="L138" s="162"/>
    </row>
    <row r="139" spans="2:12">
      <c r="B139" s="186"/>
      <c r="C139" s="181"/>
      <c r="D139" s="181"/>
      <c r="E139" s="182"/>
      <c r="F139" s="181"/>
      <c r="G139" s="181"/>
      <c r="H139" s="183"/>
      <c r="I139" s="183"/>
      <c r="J139" s="183"/>
      <c r="K139" s="162"/>
      <c r="L139" s="162"/>
    </row>
    <row r="140" spans="2:12">
      <c r="B140" s="184"/>
      <c r="C140" s="181"/>
      <c r="D140" s="181"/>
      <c r="E140" s="182"/>
      <c r="F140" s="181"/>
      <c r="G140" s="181"/>
      <c r="H140" s="183"/>
      <c r="I140" s="183"/>
      <c r="J140" s="183"/>
      <c r="K140" s="162"/>
      <c r="L140" s="162"/>
    </row>
    <row r="141" spans="2:12">
      <c r="B141" s="162"/>
      <c r="C141" s="162"/>
      <c r="D141" s="162"/>
      <c r="E141" s="162"/>
      <c r="F141" s="162"/>
      <c r="G141" s="162"/>
      <c r="H141" s="162"/>
      <c r="I141" s="162"/>
      <c r="J141" s="183"/>
      <c r="K141" s="162"/>
      <c r="L141" s="162"/>
    </row>
    <row r="142" spans="2:12">
      <c r="B142" s="162"/>
      <c r="C142" s="162"/>
      <c r="D142" s="162"/>
      <c r="E142" s="162"/>
      <c r="F142" s="162"/>
      <c r="G142" s="162"/>
      <c r="H142" s="162"/>
      <c r="I142" s="162"/>
      <c r="J142" s="183"/>
      <c r="K142" s="162"/>
      <c r="L142" s="162"/>
    </row>
    <row r="143" spans="2:12">
      <c r="B143" s="162"/>
      <c r="C143" s="162"/>
      <c r="D143" s="162"/>
      <c r="E143" s="162"/>
      <c r="F143" s="162"/>
      <c r="G143" s="162"/>
      <c r="H143" s="162"/>
      <c r="I143" s="162"/>
      <c r="J143" s="183"/>
      <c r="K143" s="162"/>
      <c r="L143" s="162"/>
    </row>
    <row r="144" spans="2:12">
      <c r="B144" s="162"/>
      <c r="C144" s="162"/>
      <c r="D144" s="162"/>
      <c r="E144" s="162"/>
      <c r="F144" s="162"/>
      <c r="G144" s="162"/>
      <c r="H144" s="162"/>
      <c r="I144" s="162"/>
      <c r="J144" s="183"/>
      <c r="K144" s="162"/>
      <c r="L144" s="162"/>
    </row>
    <row r="145" spans="2:12">
      <c r="B145" s="162"/>
      <c r="C145" s="162"/>
      <c r="D145" s="162"/>
      <c r="E145" s="162"/>
      <c r="F145" s="162"/>
      <c r="G145" s="162"/>
      <c r="H145" s="162"/>
      <c r="I145" s="162"/>
      <c r="J145" s="183"/>
      <c r="K145" s="162"/>
      <c r="L145" s="162"/>
    </row>
    <row r="146" spans="2:12" ht="18" customHeight="1">
      <c r="B146" s="162"/>
      <c r="C146" s="162"/>
      <c r="D146" s="162"/>
      <c r="E146" s="162"/>
      <c r="F146" s="162"/>
      <c r="G146" s="162"/>
      <c r="H146" s="162"/>
      <c r="I146" s="162"/>
      <c r="J146" s="183"/>
      <c r="K146" s="162"/>
      <c r="L146" s="162"/>
    </row>
    <row r="147" spans="2:12" ht="17.399999999999999" customHeight="1">
      <c r="B147" s="162"/>
      <c r="C147" s="162"/>
      <c r="D147" s="162"/>
      <c r="E147" s="162"/>
      <c r="F147" s="162"/>
      <c r="G147" s="162"/>
      <c r="H147" s="162"/>
      <c r="I147" s="162"/>
      <c r="J147" s="183"/>
      <c r="K147" s="162"/>
      <c r="L147" s="162"/>
    </row>
    <row r="148" spans="2:12">
      <c r="B148" s="162"/>
      <c r="C148" s="162"/>
      <c r="D148" s="162"/>
      <c r="E148" s="162"/>
      <c r="F148" s="162"/>
      <c r="G148" s="162"/>
      <c r="H148" s="162"/>
      <c r="I148" s="162"/>
      <c r="J148" s="183"/>
      <c r="K148" s="162"/>
      <c r="L148" s="162"/>
    </row>
    <row r="149" spans="2:12" ht="31.95" customHeight="1">
      <c r="B149" s="162"/>
      <c r="C149" s="162"/>
      <c r="D149" s="162"/>
      <c r="E149" s="162"/>
      <c r="F149" s="162"/>
      <c r="G149" s="162"/>
      <c r="H149" s="162"/>
      <c r="I149" s="162"/>
      <c r="J149" s="183"/>
      <c r="K149" s="162"/>
      <c r="L149" s="162"/>
    </row>
    <row r="150" spans="2:12" ht="31.95" customHeight="1">
      <c r="B150" s="162"/>
      <c r="C150" s="162"/>
      <c r="D150" s="162"/>
      <c r="E150" s="162"/>
      <c r="F150" s="162"/>
      <c r="G150" s="162"/>
      <c r="H150" s="162"/>
      <c r="I150" s="162"/>
      <c r="J150" s="183"/>
      <c r="K150" s="162"/>
      <c r="L150" s="162"/>
    </row>
    <row r="151" spans="2:12" ht="31.95" customHeight="1">
      <c r="B151" s="162"/>
      <c r="C151" s="162"/>
      <c r="D151" s="162"/>
      <c r="E151" s="162"/>
      <c r="F151" s="162"/>
      <c r="G151" s="162"/>
      <c r="H151" s="162"/>
      <c r="I151" s="162"/>
      <c r="J151" s="183"/>
      <c r="K151" s="162"/>
      <c r="L151" s="162"/>
    </row>
    <row r="152" spans="2:12" ht="31.95" customHeight="1">
      <c r="B152" s="162"/>
      <c r="C152" s="162"/>
      <c r="D152" s="162"/>
      <c r="E152" s="162"/>
      <c r="F152" s="162"/>
      <c r="G152" s="162"/>
      <c r="H152" s="162"/>
      <c r="I152" s="162"/>
      <c r="J152" s="183"/>
      <c r="K152" s="162"/>
      <c r="L152" s="162"/>
    </row>
    <row r="153" spans="2:12" ht="31.95" customHeight="1">
      <c r="B153" s="162"/>
      <c r="C153" s="162"/>
      <c r="D153" s="162"/>
      <c r="E153" s="162"/>
      <c r="F153" s="162"/>
      <c r="G153" s="162"/>
      <c r="H153" s="162"/>
      <c r="I153" s="162"/>
      <c r="J153" s="183"/>
      <c r="K153" s="162"/>
      <c r="L153" s="162"/>
    </row>
    <row r="154" spans="2:12" ht="31.95" customHeight="1">
      <c r="B154" s="162"/>
      <c r="C154" s="162"/>
      <c r="D154" s="162"/>
      <c r="E154" s="162"/>
      <c r="F154" s="162"/>
      <c r="G154" s="162"/>
      <c r="H154" s="162"/>
      <c r="I154" s="162"/>
      <c r="J154" s="183"/>
      <c r="K154" s="162"/>
      <c r="L154" s="162"/>
    </row>
    <row r="155" spans="2:12">
      <c r="B155" s="180"/>
      <c r="C155" s="181"/>
      <c r="D155" s="181"/>
      <c r="E155" s="182"/>
      <c r="F155" s="181"/>
      <c r="G155" s="181"/>
      <c r="H155" s="187"/>
      <c r="I155" s="183"/>
      <c r="J155" s="183"/>
      <c r="K155" s="162"/>
      <c r="L155" s="162"/>
    </row>
    <row r="156" spans="2:12">
      <c r="B156" s="180"/>
      <c r="C156" s="181"/>
      <c r="D156" s="181"/>
      <c r="E156" s="182"/>
      <c r="F156" s="181"/>
      <c r="G156" s="181"/>
      <c r="H156" s="183"/>
      <c r="I156" s="183"/>
      <c r="J156" s="183"/>
      <c r="K156" s="162"/>
      <c r="L156" s="162"/>
    </row>
    <row r="157" spans="2:12">
      <c r="B157" s="180"/>
      <c r="C157" s="181"/>
      <c r="D157" s="181"/>
      <c r="E157" s="182"/>
      <c r="F157" s="181"/>
      <c r="G157" s="181"/>
      <c r="H157" s="183"/>
      <c r="I157" s="183"/>
      <c r="J157" s="183"/>
      <c r="K157" s="162"/>
      <c r="L157" s="162"/>
    </row>
    <row r="158" spans="2:12">
      <c r="B158" s="180"/>
      <c r="C158" s="181"/>
      <c r="D158" s="181"/>
      <c r="E158" s="182"/>
      <c r="F158" s="181"/>
      <c r="G158" s="181"/>
      <c r="H158" s="183"/>
      <c r="I158" s="183"/>
      <c r="J158" s="183"/>
      <c r="K158" s="162"/>
      <c r="L158" s="162"/>
    </row>
    <row r="159" spans="2:12">
      <c r="B159" s="180"/>
      <c r="C159" s="181"/>
      <c r="D159" s="181"/>
      <c r="E159" s="182"/>
      <c r="F159" s="181"/>
      <c r="G159" s="181"/>
      <c r="H159" s="183"/>
      <c r="I159" s="183"/>
      <c r="J159" s="183"/>
      <c r="K159" s="162"/>
      <c r="L159" s="162"/>
    </row>
    <row r="160" spans="2:12">
      <c r="B160" s="180"/>
      <c r="C160" s="181"/>
      <c r="D160" s="181"/>
      <c r="E160" s="182"/>
      <c r="F160" s="181"/>
      <c r="G160" s="181"/>
      <c r="H160" s="183"/>
      <c r="I160" s="183"/>
      <c r="J160" s="183"/>
      <c r="K160" s="162"/>
      <c r="L160" s="162"/>
    </row>
    <row r="161" spans="2:12">
      <c r="B161" s="180"/>
      <c r="C161" s="181"/>
      <c r="D161" s="181"/>
      <c r="E161" s="182"/>
      <c r="F161" s="181"/>
      <c r="G161" s="181"/>
      <c r="H161" s="183"/>
      <c r="I161" s="183"/>
      <c r="J161" s="183"/>
      <c r="K161" s="162"/>
      <c r="L161" s="162"/>
    </row>
  </sheetData>
  <mergeCells count="18">
    <mergeCell ref="B94:D94"/>
    <mergeCell ref="B9:B10"/>
    <mergeCell ref="C9:C10"/>
    <mergeCell ref="D9:D10"/>
    <mergeCell ref="E9:E10"/>
    <mergeCell ref="E89:E90"/>
    <mergeCell ref="B89:B90"/>
    <mergeCell ref="C89:C90"/>
    <mergeCell ref="B8:G8"/>
    <mergeCell ref="B7:G7"/>
    <mergeCell ref="B5:G5"/>
    <mergeCell ref="D89:D90"/>
    <mergeCell ref="B1:G4"/>
    <mergeCell ref="B6:G6"/>
    <mergeCell ref="F9:F10"/>
    <mergeCell ref="G9:G10"/>
    <mergeCell ref="F89:F90"/>
    <mergeCell ref="G89:G90"/>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7" max="6" man="1"/>
  </rowBreaks>
  <colBreaks count="1" manualBreakCount="1">
    <brk id="7" max="15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CC"/>
  </sheetPr>
  <dimension ref="B1:J93"/>
  <sheetViews>
    <sheetView showGridLines="0" zoomScaleNormal="100" workbookViewId="0">
      <selection activeCell="B15" sqref="B15"/>
    </sheetView>
  </sheetViews>
  <sheetFormatPr baseColWidth="10" defaultColWidth="11.44140625" defaultRowHeight="14.4"/>
  <cols>
    <col min="1" max="1" width="2.44140625" customWidth="1"/>
    <col min="2" max="2" width="57.5546875" bestFit="1" customWidth="1"/>
    <col min="3" max="4" width="18" style="516" customWidth="1"/>
    <col min="6" max="6" width="12.6640625" bestFit="1" customWidth="1"/>
  </cols>
  <sheetData>
    <row r="1" spans="2:7">
      <c r="B1" s="601" t="str">
        <f>+BALANCE!B1</f>
        <v>UENO CASA DE BOLSA S.A.</v>
      </c>
      <c r="C1" s="601"/>
      <c r="D1" s="601"/>
    </row>
    <row r="2" spans="2:7">
      <c r="B2" s="601"/>
      <c r="C2" s="601"/>
      <c r="D2" s="601"/>
    </row>
    <row r="3" spans="2:7">
      <c r="B3" s="601"/>
      <c r="C3" s="601"/>
      <c r="D3" s="601"/>
    </row>
    <row r="4" spans="2:7">
      <c r="B4" s="603" t="s">
        <v>54</v>
      </c>
      <c r="C4" s="603"/>
      <c r="D4" s="603"/>
    </row>
    <row r="5" spans="2:7">
      <c r="B5" s="603" t="s">
        <v>404</v>
      </c>
      <c r="C5" s="603"/>
      <c r="D5" s="603"/>
    </row>
    <row r="6" spans="2:7">
      <c r="B6" s="602" t="s">
        <v>1021</v>
      </c>
      <c r="C6" s="602"/>
      <c r="D6" s="602"/>
    </row>
    <row r="7" spans="2:7">
      <c r="B7" s="602" t="s">
        <v>352</v>
      </c>
      <c r="C7" s="602"/>
      <c r="D7" s="602"/>
    </row>
    <row r="8" spans="2:7" ht="15" thickBot="1">
      <c r="B8" s="484"/>
      <c r="C8" s="485"/>
      <c r="D8" s="485"/>
    </row>
    <row r="9" spans="2:7" ht="12" customHeight="1">
      <c r="B9" s="599"/>
      <c r="C9" s="595" t="s">
        <v>1014</v>
      </c>
      <c r="D9" s="597" t="s">
        <v>1013</v>
      </c>
    </row>
    <row r="10" spans="2:7" ht="15" thickBot="1">
      <c r="B10" s="600"/>
      <c r="C10" s="596"/>
      <c r="D10" s="598"/>
    </row>
    <row r="11" spans="2:7">
      <c r="B11" s="490" t="s">
        <v>55</v>
      </c>
      <c r="C11" s="486">
        <v>1497342391</v>
      </c>
      <c r="D11" s="487">
        <f>SUM(D13:D31)</f>
        <v>691566430</v>
      </c>
      <c r="F11" s="343"/>
      <c r="G11" s="343"/>
    </row>
    <row r="12" spans="2:7">
      <c r="B12" s="491" t="s">
        <v>56</v>
      </c>
      <c r="C12" s="492"/>
      <c r="D12" s="493"/>
    </row>
    <row r="13" spans="2:7">
      <c r="B13" s="494" t="s">
        <v>57</v>
      </c>
      <c r="C13" s="492"/>
      <c r="D13" s="493"/>
    </row>
    <row r="14" spans="2:7">
      <c r="B14" s="494" t="s">
        <v>58</v>
      </c>
      <c r="C14" s="492">
        <v>1000236354</v>
      </c>
      <c r="D14" s="493">
        <v>430286198</v>
      </c>
    </row>
    <row r="15" spans="2:7">
      <c r="B15" s="494"/>
      <c r="C15" s="492"/>
      <c r="D15" s="493"/>
    </row>
    <row r="16" spans="2:7">
      <c r="B16" s="491" t="s">
        <v>59</v>
      </c>
      <c r="C16" s="492"/>
      <c r="D16" s="493"/>
    </row>
    <row r="17" spans="2:10">
      <c r="B17" s="494" t="s">
        <v>57</v>
      </c>
      <c r="C17" s="492">
        <v>0</v>
      </c>
      <c r="D17" s="493">
        <v>7500000</v>
      </c>
    </row>
    <row r="18" spans="2:10">
      <c r="B18" s="494" t="s">
        <v>58</v>
      </c>
      <c r="C18" s="492">
        <v>3327799</v>
      </c>
      <c r="D18" s="493">
        <v>1745816</v>
      </c>
    </row>
    <row r="19" spans="2:10">
      <c r="B19" s="494"/>
      <c r="C19" s="492"/>
      <c r="D19" s="493"/>
      <c r="J19" s="343"/>
    </row>
    <row r="20" spans="2:10">
      <c r="B20" s="491" t="s">
        <v>60</v>
      </c>
      <c r="C20" s="492"/>
      <c r="D20" s="493"/>
    </row>
    <row r="21" spans="2:10">
      <c r="B21" s="494" t="s">
        <v>61</v>
      </c>
      <c r="C21" s="492">
        <v>0</v>
      </c>
      <c r="D21" s="493">
        <v>0</v>
      </c>
    </row>
    <row r="22" spans="2:10">
      <c r="B22" s="494" t="s">
        <v>62</v>
      </c>
      <c r="C22" s="492">
        <v>0</v>
      </c>
      <c r="D22" s="493">
        <v>0</v>
      </c>
    </row>
    <row r="23" spans="2:10">
      <c r="B23" s="494" t="s">
        <v>1015</v>
      </c>
      <c r="C23" s="492">
        <v>0</v>
      </c>
      <c r="D23" s="493">
        <v>0</v>
      </c>
    </row>
    <row r="24" spans="2:10">
      <c r="B24" s="495" t="s">
        <v>332</v>
      </c>
      <c r="C24" s="492">
        <v>0</v>
      </c>
      <c r="D24" s="493">
        <v>11368244</v>
      </c>
    </row>
    <row r="25" spans="2:10">
      <c r="B25" s="494" t="s">
        <v>399</v>
      </c>
      <c r="C25" s="492">
        <v>0</v>
      </c>
      <c r="D25" s="493">
        <v>181818182</v>
      </c>
    </row>
    <row r="26" spans="2:10">
      <c r="B26" s="494" t="s">
        <v>272</v>
      </c>
      <c r="C26" s="492">
        <v>96157453</v>
      </c>
      <c r="D26" s="493">
        <v>31782933</v>
      </c>
      <c r="F26" s="343"/>
    </row>
    <row r="27" spans="2:10">
      <c r="B27" s="494" t="s">
        <v>368</v>
      </c>
      <c r="C27" s="492">
        <v>273529187</v>
      </c>
      <c r="D27" s="493">
        <v>4293856</v>
      </c>
    </row>
    <row r="28" spans="2:10" ht="14.4" customHeight="1">
      <c r="B28" s="494" t="s">
        <v>331</v>
      </c>
      <c r="C28" s="492">
        <v>0</v>
      </c>
      <c r="D28" s="493">
        <v>0</v>
      </c>
    </row>
    <row r="29" spans="2:10">
      <c r="B29" s="494" t="s">
        <v>1040</v>
      </c>
      <c r="C29" s="492">
        <v>0</v>
      </c>
      <c r="D29" s="493">
        <v>0</v>
      </c>
    </row>
    <row r="30" spans="2:10">
      <c r="B30" s="494" t="s">
        <v>271</v>
      </c>
      <c r="C30" s="492">
        <v>0</v>
      </c>
      <c r="D30" s="493">
        <v>0</v>
      </c>
    </row>
    <row r="31" spans="2:10">
      <c r="B31" s="494" t="s">
        <v>267</v>
      </c>
      <c r="C31" s="492">
        <v>124091598</v>
      </c>
      <c r="D31" s="493">
        <v>22771201</v>
      </c>
      <c r="E31" s="343"/>
    </row>
    <row r="32" spans="2:10">
      <c r="B32" s="494"/>
      <c r="C32" s="496"/>
      <c r="D32" s="493"/>
    </row>
    <row r="33" spans="2:5">
      <c r="B33" s="497"/>
      <c r="C33" s="492"/>
      <c r="D33" s="493"/>
    </row>
    <row r="34" spans="2:5">
      <c r="B34" s="497" t="s">
        <v>270</v>
      </c>
      <c r="C34" s="498">
        <v>-321039419</v>
      </c>
      <c r="D34" s="499">
        <f>SUM(D35:D39)</f>
        <v>-61338969</v>
      </c>
    </row>
    <row r="35" spans="2:5">
      <c r="B35" s="500" t="s">
        <v>63</v>
      </c>
      <c r="C35" s="492">
        <v>0</v>
      </c>
      <c r="D35" s="493">
        <v>-7575509</v>
      </c>
    </row>
    <row r="36" spans="2:5">
      <c r="B36" s="500" t="s">
        <v>369</v>
      </c>
      <c r="C36" s="492">
        <v>-26881721</v>
      </c>
      <c r="D36" s="493">
        <v>-50172626</v>
      </c>
    </row>
    <row r="37" spans="2:5">
      <c r="B37" s="500" t="s">
        <v>377</v>
      </c>
      <c r="C37" s="492">
        <v>0</v>
      </c>
      <c r="D37" s="493">
        <v>0</v>
      </c>
    </row>
    <row r="38" spans="2:5">
      <c r="B38" s="500" t="s">
        <v>184</v>
      </c>
      <c r="C38" s="492">
        <v>-248998857</v>
      </c>
      <c r="D38" s="493">
        <v>-3590834</v>
      </c>
    </row>
    <row r="39" spans="2:5">
      <c r="B39" s="500" t="s">
        <v>461</v>
      </c>
      <c r="C39" s="492">
        <v>-45158841</v>
      </c>
      <c r="D39" s="493">
        <v>0</v>
      </c>
    </row>
    <row r="40" spans="2:5">
      <c r="B40" s="500"/>
      <c r="C40" s="492"/>
      <c r="D40" s="493"/>
    </row>
    <row r="41" spans="2:5">
      <c r="B41" s="497" t="s">
        <v>64</v>
      </c>
      <c r="C41" s="492"/>
      <c r="D41" s="493"/>
    </row>
    <row r="42" spans="2:5">
      <c r="B42" s="497" t="s">
        <v>268</v>
      </c>
      <c r="C42" s="492"/>
      <c r="D42" s="493"/>
    </row>
    <row r="43" spans="2:5">
      <c r="B43" s="500" t="s">
        <v>65</v>
      </c>
      <c r="C43" s="492"/>
      <c r="D43" s="493"/>
    </row>
    <row r="44" spans="2:5">
      <c r="B44" s="500" t="s">
        <v>66</v>
      </c>
      <c r="C44" s="492"/>
      <c r="D44" s="493"/>
    </row>
    <row r="45" spans="2:5">
      <c r="B45" s="500" t="s">
        <v>286</v>
      </c>
      <c r="C45" s="492"/>
      <c r="D45" s="493"/>
    </row>
    <row r="46" spans="2:5">
      <c r="B46" s="497" t="s">
        <v>269</v>
      </c>
      <c r="C46" s="498">
        <v>-1082886304</v>
      </c>
      <c r="D46" s="499">
        <f>SUM(D47:D63)</f>
        <v>-480651656</v>
      </c>
      <c r="E46" s="343"/>
    </row>
    <row r="47" spans="2:5">
      <c r="B47" s="500" t="s">
        <v>68</v>
      </c>
      <c r="C47" s="492">
        <v>0</v>
      </c>
      <c r="D47" s="493">
        <v>0</v>
      </c>
    </row>
    <row r="48" spans="2:5">
      <c r="B48" s="500" t="s">
        <v>391</v>
      </c>
      <c r="C48" s="492">
        <v>-400180221</v>
      </c>
      <c r="D48" s="493">
        <f>+--VLOOKUP(B48,[1]RESULTADO!$B$46:$C$61,2,0)</f>
        <v>-80400000</v>
      </c>
    </row>
    <row r="49" spans="2:5">
      <c r="B49" s="500" t="s">
        <v>392</v>
      </c>
      <c r="C49" s="492">
        <v>-33348353</v>
      </c>
      <c r="D49" s="493">
        <f>+--VLOOKUP(B49,[1]RESULTADO!$B$46:$C$61,2,0)</f>
        <v>-6699999</v>
      </c>
    </row>
    <row r="50" spans="2:5">
      <c r="B50" s="500" t="s">
        <v>393</v>
      </c>
      <c r="C50" s="492">
        <v>-66029736</v>
      </c>
      <c r="D50" s="493">
        <f>+--VLOOKUP(B50,[1]RESULTADO!$B$46:$C$61,2,0)</f>
        <v>-13266000</v>
      </c>
    </row>
    <row r="51" spans="2:5">
      <c r="B51" s="500" t="s">
        <v>69</v>
      </c>
      <c r="C51" s="492">
        <v>0</v>
      </c>
      <c r="D51" s="493">
        <f>+--VLOOKUP(B51,[1]RESULTADO!$B$46:$C$61,2,0)</f>
        <v>0</v>
      </c>
    </row>
    <row r="52" spans="2:5">
      <c r="B52" s="500" t="s">
        <v>169</v>
      </c>
      <c r="C52" s="492">
        <v>-486688474</v>
      </c>
      <c r="D52" s="493">
        <f>+--VLOOKUP(B52,[1]RESULTADO!$B$46:$C$61,2,0)</f>
        <v>-255576765</v>
      </c>
    </row>
    <row r="53" spans="2:5">
      <c r="B53" s="500" t="s">
        <v>945</v>
      </c>
      <c r="C53" s="492">
        <v>-12540107</v>
      </c>
      <c r="D53" s="493">
        <f>+--VLOOKUP(B53,[1]RESULTADO!$B$46:$C$61,2,0)</f>
        <v>-4233639</v>
      </c>
    </row>
    <row r="54" spans="2:5">
      <c r="B54" s="500" t="s">
        <v>70</v>
      </c>
      <c r="C54" s="492">
        <v>0</v>
      </c>
      <c r="D54" s="493">
        <f>+--VLOOKUP(B54,[1]RESULTADO!$B$46:$C$61,2,0)</f>
        <v>0</v>
      </c>
    </row>
    <row r="55" spans="2:5">
      <c r="B55" s="500" t="s">
        <v>71</v>
      </c>
      <c r="C55" s="492">
        <v>0</v>
      </c>
      <c r="D55" s="493">
        <f>+--VLOOKUP(B55,[1]RESULTADO!$B$46:$C$61,2,0)</f>
        <v>0</v>
      </c>
    </row>
    <row r="56" spans="2:5">
      <c r="B56" s="500" t="s">
        <v>72</v>
      </c>
      <c r="C56" s="492">
        <v>0</v>
      </c>
      <c r="D56" s="493">
        <f>+--VLOOKUP(B56,[1]RESULTADO!$B$46:$C$61,2,0)</f>
        <v>0</v>
      </c>
      <c r="E56" s="343"/>
    </row>
    <row r="57" spans="2:5">
      <c r="B57" s="494" t="s">
        <v>73</v>
      </c>
      <c r="C57" s="492">
        <v>-51975465</v>
      </c>
      <c r="D57" s="493">
        <f>+--VLOOKUP(B57,[1]RESULTADO!$B$46:$C$61,2,0)</f>
        <v>-40573658</v>
      </c>
    </row>
    <row r="58" spans="2:5">
      <c r="B58" s="494" t="s">
        <v>990</v>
      </c>
      <c r="C58" s="492">
        <v>0</v>
      </c>
      <c r="D58" s="493">
        <v>0</v>
      </c>
    </row>
    <row r="59" spans="2:5">
      <c r="B59" s="494" t="s">
        <v>474</v>
      </c>
      <c r="C59" s="492">
        <v>-23475948</v>
      </c>
      <c r="D59" s="493">
        <f>+--VLOOKUP(B59,[1]RESULTADO!$B$46:$C$61,2,0)</f>
        <v>-17606961</v>
      </c>
    </row>
    <row r="60" spans="2:5">
      <c r="B60" s="494" t="s">
        <v>946</v>
      </c>
      <c r="C60" s="492">
        <v>0</v>
      </c>
      <c r="D60" s="493">
        <f>+--VLOOKUP(B60,[1]RESULTADO!$B$46:$C$61,2,0)</f>
        <v>-62294634</v>
      </c>
    </row>
    <row r="61" spans="2:5">
      <c r="B61" s="494" t="s">
        <v>74</v>
      </c>
      <c r="C61" s="492">
        <v>0</v>
      </c>
      <c r="D61" s="493">
        <f>+--VLOOKUP(B61,[1]RESULTADO!$B$46:$C$61,2,0)</f>
        <v>0</v>
      </c>
    </row>
    <row r="62" spans="2:5">
      <c r="B62" s="495" t="s">
        <v>75</v>
      </c>
      <c r="C62" s="492">
        <v>-8648000</v>
      </c>
      <c r="D62" s="493">
        <f>+--VLOOKUP(B62,[1]RESULTADO!$B$46:$C$61,2,0)</f>
        <v>0</v>
      </c>
    </row>
    <row r="63" spans="2:5">
      <c r="B63" s="494" t="s">
        <v>490</v>
      </c>
      <c r="C63" s="492">
        <v>0</v>
      </c>
      <c r="D63" s="493">
        <f>+--VLOOKUP(B63,[1]RESULTADO!$B$46:$C$61,2,0)</f>
        <v>0</v>
      </c>
    </row>
    <row r="64" spans="2:5">
      <c r="B64" s="501" t="s">
        <v>76</v>
      </c>
      <c r="C64" s="498">
        <v>93416668</v>
      </c>
      <c r="D64" s="499">
        <f>+D46+D34+D11+D42</f>
        <v>149575805</v>
      </c>
    </row>
    <row r="65" spans="2:6">
      <c r="B65" s="501"/>
      <c r="C65" s="492"/>
      <c r="D65" s="493"/>
    </row>
    <row r="66" spans="2:6">
      <c r="B66" s="501" t="s">
        <v>185</v>
      </c>
      <c r="C66" s="498"/>
      <c r="D66" s="493"/>
      <c r="F66" s="343"/>
    </row>
    <row r="67" spans="2:6">
      <c r="B67" s="494" t="s">
        <v>370</v>
      </c>
      <c r="C67" s="492">
        <v>0</v>
      </c>
      <c r="D67" s="493">
        <v>0</v>
      </c>
      <c r="F67" s="343"/>
    </row>
    <row r="68" spans="2:6">
      <c r="B68" s="494" t="s">
        <v>371</v>
      </c>
      <c r="C68" s="492">
        <v>0</v>
      </c>
      <c r="D68" s="493">
        <v>0</v>
      </c>
    </row>
    <row r="69" spans="2:6">
      <c r="B69" s="501"/>
      <c r="C69" s="492"/>
      <c r="D69" s="493"/>
      <c r="F69" s="502"/>
    </row>
    <row r="70" spans="2:6">
      <c r="B70" s="501" t="s">
        <v>447</v>
      </c>
      <c r="C70" s="498">
        <v>95254271</v>
      </c>
      <c r="D70" s="499">
        <f>+D71+D74</f>
        <v>-74927683</v>
      </c>
      <c r="F70" s="503"/>
    </row>
    <row r="71" spans="2:6">
      <c r="B71" s="501" t="s">
        <v>77</v>
      </c>
      <c r="C71" s="492">
        <v>97191834</v>
      </c>
      <c r="D71" s="493">
        <f>+D72+D73</f>
        <v>0</v>
      </c>
    </row>
    <row r="72" spans="2:6">
      <c r="B72" s="494" t="s">
        <v>1041</v>
      </c>
      <c r="C72" s="492">
        <v>0</v>
      </c>
      <c r="D72" s="493">
        <v>0</v>
      </c>
    </row>
    <row r="73" spans="2:6">
      <c r="B73" s="494" t="s">
        <v>279</v>
      </c>
      <c r="C73" s="492">
        <v>97191834</v>
      </c>
      <c r="D73" s="493">
        <v>0</v>
      </c>
      <c r="E73" s="343"/>
    </row>
    <row r="74" spans="2:6">
      <c r="B74" s="501" t="s">
        <v>78</v>
      </c>
      <c r="C74" s="498">
        <v>-1937563</v>
      </c>
      <c r="D74" s="499">
        <f>SUM(D75:D76)</f>
        <v>-74927683</v>
      </c>
    </row>
    <row r="75" spans="2:6">
      <c r="B75" s="494" t="s">
        <v>1042</v>
      </c>
      <c r="C75" s="492">
        <v>-1881641</v>
      </c>
      <c r="D75" s="493">
        <v>-63005684</v>
      </c>
    </row>
    <row r="76" spans="2:6">
      <c r="B76" s="494" t="s">
        <v>281</v>
      </c>
      <c r="C76" s="492">
        <v>-55922</v>
      </c>
      <c r="D76" s="493">
        <v>-11921999</v>
      </c>
    </row>
    <row r="77" spans="2:6">
      <c r="B77" s="494"/>
      <c r="C77" s="492">
        <v>0</v>
      </c>
      <c r="D77" s="493">
        <v>0</v>
      </c>
    </row>
    <row r="78" spans="2:6">
      <c r="B78" s="501" t="s">
        <v>445</v>
      </c>
      <c r="C78" s="492"/>
      <c r="D78" s="493"/>
    </row>
    <row r="79" spans="2:6">
      <c r="B79" s="494" t="s">
        <v>79</v>
      </c>
      <c r="C79" s="492">
        <v>0</v>
      </c>
      <c r="D79" s="493">
        <v>0</v>
      </c>
      <c r="F79" s="504"/>
    </row>
    <row r="80" spans="2:6">
      <c r="B80" s="494" t="s">
        <v>80</v>
      </c>
      <c r="C80" s="492">
        <v>0</v>
      </c>
      <c r="D80" s="493">
        <v>0</v>
      </c>
      <c r="F80" s="504"/>
    </row>
    <row r="81" spans="2:6">
      <c r="B81" s="501" t="s">
        <v>81</v>
      </c>
      <c r="C81" s="492">
        <v>0</v>
      </c>
      <c r="D81" s="493">
        <v>0</v>
      </c>
    </row>
    <row r="82" spans="2:6">
      <c r="B82" s="505" t="s">
        <v>82</v>
      </c>
      <c r="C82" s="492">
        <v>0</v>
      </c>
      <c r="D82" s="493">
        <v>0</v>
      </c>
    </row>
    <row r="83" spans="2:6">
      <c r="B83" s="505" t="s">
        <v>83</v>
      </c>
      <c r="C83" s="492">
        <v>0</v>
      </c>
      <c r="D83" s="493">
        <v>0</v>
      </c>
    </row>
    <row r="84" spans="2:6">
      <c r="B84" s="506" t="s">
        <v>84</v>
      </c>
      <c r="C84" s="507">
        <v>188670939</v>
      </c>
      <c r="D84" s="508">
        <v>74648122</v>
      </c>
    </row>
    <row r="85" spans="2:6">
      <c r="B85" s="509" t="s">
        <v>85</v>
      </c>
      <c r="C85" s="510">
        <v>0</v>
      </c>
      <c r="D85" s="511">
        <v>0</v>
      </c>
    </row>
    <row r="86" spans="2:6" ht="15" thickBot="1">
      <c r="B86" s="512" t="s">
        <v>86</v>
      </c>
      <c r="C86" s="488">
        <v>188670939</v>
      </c>
      <c r="D86" s="489">
        <f>+D84+D85</f>
        <v>74648122</v>
      </c>
      <c r="E86" s="343"/>
      <c r="F86" s="343"/>
    </row>
    <row r="87" spans="2:6">
      <c r="C87" s="513"/>
      <c r="D87" s="514"/>
      <c r="E87" s="343"/>
    </row>
    <row r="88" spans="2:6">
      <c r="B88" s="515" t="s">
        <v>1043</v>
      </c>
    </row>
    <row r="89" spans="2:6">
      <c r="C89" s="513"/>
      <c r="D89" s="513"/>
    </row>
    <row r="90" spans="2:6">
      <c r="C90" s="513"/>
    </row>
    <row r="91" spans="2:6">
      <c r="C91" s="513"/>
    </row>
    <row r="92" spans="2:6">
      <c r="C92" s="513"/>
    </row>
    <row r="93" spans="2:6">
      <c r="C93" s="513"/>
    </row>
  </sheetData>
  <mergeCells count="8">
    <mergeCell ref="C9:C10"/>
    <mergeCell ref="D9:D10"/>
    <mergeCell ref="B9:B10"/>
    <mergeCell ref="B1:D3"/>
    <mergeCell ref="B6:D6"/>
    <mergeCell ref="B4:D4"/>
    <mergeCell ref="B5:D5"/>
    <mergeCell ref="B7:D7"/>
  </mergeCells>
  <pageMargins left="1.1023622047244095" right="0.70866141732283472" top="0.74803149606299213" bottom="0.74803149606299213" header="0.31496062992125984" footer="0.31496062992125984"/>
  <pageSetup paperSize="9" scale="7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859FB-B666-4BB7-A180-641E8626926D}">
  <sheetPr>
    <tabColor rgb="FF66FFCC"/>
  </sheetPr>
  <dimension ref="A1:E45"/>
  <sheetViews>
    <sheetView showGridLines="0" zoomScaleNormal="100" workbookViewId="0">
      <selection activeCell="A11" sqref="A11"/>
    </sheetView>
  </sheetViews>
  <sheetFormatPr baseColWidth="10" defaultColWidth="11.44140625" defaultRowHeight="14.4"/>
  <cols>
    <col min="1" max="1" width="62" style="482" customWidth="1"/>
    <col min="2" max="2" width="20" style="482" customWidth="1"/>
    <col min="3" max="3" width="20.44140625" style="482" customWidth="1"/>
    <col min="4" max="4" width="11.6640625" style="463" bestFit="1" customWidth="1"/>
    <col min="5" max="16384" width="11.44140625" style="463"/>
  </cols>
  <sheetData>
    <row r="1" spans="1:5" ht="13.2" customHeight="1">
      <c r="A1" s="605" t="s">
        <v>388</v>
      </c>
      <c r="B1" s="605"/>
      <c r="C1" s="605"/>
      <c r="D1" s="457"/>
      <c r="E1" s="457"/>
    </row>
    <row r="2" spans="1:5" ht="13.2" customHeight="1">
      <c r="A2" s="605"/>
      <c r="B2" s="605"/>
      <c r="C2" s="605"/>
      <c r="D2" s="457"/>
      <c r="E2" s="457"/>
    </row>
    <row r="3" spans="1:5">
      <c r="A3" s="605" t="s">
        <v>87</v>
      </c>
      <c r="B3" s="605"/>
      <c r="C3" s="605"/>
      <c r="D3" s="457"/>
      <c r="E3" s="457"/>
    </row>
    <row r="4" spans="1:5">
      <c r="A4" s="606" t="s">
        <v>1021</v>
      </c>
      <c r="B4" s="606"/>
      <c r="C4" s="606"/>
      <c r="D4" s="457"/>
      <c r="E4" s="457"/>
    </row>
    <row r="5" spans="1:5">
      <c r="A5" s="606"/>
      <c r="B5" s="606"/>
      <c r="C5" s="606"/>
      <c r="D5" s="457"/>
      <c r="E5" s="457"/>
    </row>
    <row r="6" spans="1:5" ht="15" thickBot="1">
      <c r="A6" s="459" t="s">
        <v>352</v>
      </c>
      <c r="B6" s="464"/>
      <c r="C6" s="464"/>
      <c r="D6" s="457"/>
      <c r="E6" s="457"/>
    </row>
    <row r="7" spans="1:5">
      <c r="A7" s="607" t="s">
        <v>89</v>
      </c>
      <c r="B7" s="609" t="s">
        <v>1014</v>
      </c>
      <c r="C7" s="611" t="s">
        <v>1013</v>
      </c>
      <c r="D7" s="457"/>
      <c r="E7" s="457"/>
    </row>
    <row r="8" spans="1:5" ht="15" thickBot="1">
      <c r="A8" s="608"/>
      <c r="B8" s="610"/>
      <c r="C8" s="612"/>
      <c r="D8" s="457"/>
      <c r="E8" s="457"/>
    </row>
    <row r="9" spans="1:5">
      <c r="A9" s="465" t="s">
        <v>90</v>
      </c>
      <c r="B9" s="466">
        <v>2127699905</v>
      </c>
      <c r="C9" s="467">
        <v>354996080</v>
      </c>
      <c r="D9" s="457"/>
      <c r="E9" s="457"/>
    </row>
    <row r="10" spans="1:5">
      <c r="A10" s="465" t="s">
        <v>464</v>
      </c>
      <c r="B10" s="466">
        <v>-486688474</v>
      </c>
      <c r="C10" s="467">
        <v>-255576765</v>
      </c>
      <c r="D10" s="457"/>
      <c r="E10" s="457"/>
    </row>
    <row r="11" spans="1:5">
      <c r="A11" s="465" t="s">
        <v>283</v>
      </c>
      <c r="B11" s="466">
        <v>589861980</v>
      </c>
      <c r="C11" s="467">
        <v>320529630</v>
      </c>
      <c r="D11" s="457"/>
      <c r="E11" s="457"/>
    </row>
    <row r="12" spans="1:5">
      <c r="A12" s="465" t="s">
        <v>91</v>
      </c>
      <c r="B12" s="468"/>
      <c r="C12" s="467"/>
      <c r="D12" s="457"/>
      <c r="E12" s="457"/>
    </row>
    <row r="13" spans="1:5" ht="29.4" thickBot="1">
      <c r="A13" s="469" t="s">
        <v>92</v>
      </c>
      <c r="B13" s="470">
        <v>2230873411</v>
      </c>
      <c r="C13" s="471">
        <v>419948945</v>
      </c>
      <c r="D13" s="460"/>
      <c r="E13" s="457"/>
    </row>
    <row r="14" spans="1:5" ht="15" thickTop="1">
      <c r="A14" s="472" t="s">
        <v>93</v>
      </c>
      <c r="B14" s="468"/>
      <c r="C14" s="467"/>
      <c r="D14" s="457"/>
      <c r="E14" s="457"/>
    </row>
    <row r="15" spans="1:5">
      <c r="A15" s="465" t="s">
        <v>94</v>
      </c>
      <c r="B15" s="468"/>
      <c r="C15" s="467"/>
      <c r="D15" s="457"/>
      <c r="E15" s="457"/>
    </row>
    <row r="16" spans="1:5">
      <c r="A16" s="465" t="s">
        <v>95</v>
      </c>
      <c r="B16" s="468"/>
      <c r="C16" s="467"/>
      <c r="D16" s="457"/>
      <c r="E16" s="457"/>
    </row>
    <row r="17" spans="1:5">
      <c r="A17" s="465" t="s">
        <v>465</v>
      </c>
      <c r="B17" s="466">
        <v>-395212420</v>
      </c>
      <c r="C17" s="467">
        <v>-158039796</v>
      </c>
      <c r="D17" s="457"/>
      <c r="E17" s="457"/>
    </row>
    <row r="18" spans="1:5" ht="15" thickBot="1">
      <c r="A18" s="469" t="s">
        <v>96</v>
      </c>
      <c r="B18" s="470">
        <v>1835660991</v>
      </c>
      <c r="C18" s="471">
        <v>261909149</v>
      </c>
      <c r="D18" s="457"/>
      <c r="E18" s="457"/>
    </row>
    <row r="19" spans="1:5" ht="15" thickTop="1">
      <c r="A19" s="465" t="s">
        <v>97</v>
      </c>
      <c r="B19" s="468">
        <v>0</v>
      </c>
      <c r="C19" s="467">
        <v>0</v>
      </c>
      <c r="D19" s="457"/>
      <c r="E19" s="457"/>
    </row>
    <row r="20" spans="1:5" ht="15" thickBot="1">
      <c r="A20" s="469" t="s">
        <v>98</v>
      </c>
      <c r="B20" s="470">
        <v>1835660991</v>
      </c>
      <c r="C20" s="471">
        <v>261909149</v>
      </c>
      <c r="D20" s="457"/>
      <c r="E20" s="457"/>
    </row>
    <row r="21" spans="1:5" ht="15" thickTop="1">
      <c r="A21" s="473" t="s">
        <v>99</v>
      </c>
      <c r="B21" s="468"/>
      <c r="C21" s="467"/>
      <c r="D21" s="457"/>
      <c r="E21" s="457"/>
    </row>
    <row r="22" spans="1:5">
      <c r="A22" s="465" t="s">
        <v>100</v>
      </c>
      <c r="B22" s="468"/>
      <c r="C22" s="467"/>
      <c r="D22" s="457"/>
      <c r="E22" s="457"/>
    </row>
    <row r="23" spans="1:5">
      <c r="A23" s="465" t="s">
        <v>466</v>
      </c>
      <c r="B23" s="466">
        <v>462512714</v>
      </c>
      <c r="C23" s="467">
        <v>404987638</v>
      </c>
      <c r="D23" s="457"/>
      <c r="E23" s="457"/>
    </row>
    <row r="24" spans="1:5">
      <c r="A24" s="465" t="s">
        <v>102</v>
      </c>
      <c r="B24" s="468"/>
      <c r="C24" s="467"/>
      <c r="D24" s="457"/>
      <c r="E24" s="457"/>
    </row>
    <row r="25" spans="1:5">
      <c r="A25" s="465" t="s">
        <v>103</v>
      </c>
      <c r="B25" s="468">
        <v>0</v>
      </c>
      <c r="C25" s="467">
        <v>0</v>
      </c>
      <c r="D25" s="457"/>
      <c r="E25" s="457"/>
    </row>
    <row r="26" spans="1:5">
      <c r="A26" s="465" t="s">
        <v>104</v>
      </c>
      <c r="B26" s="468"/>
      <c r="C26" s="467"/>
      <c r="D26" s="457"/>
      <c r="E26" s="457"/>
    </row>
    <row r="27" spans="1:5">
      <c r="A27" s="465" t="s">
        <v>105</v>
      </c>
      <c r="B27" s="468"/>
      <c r="C27" s="467"/>
      <c r="D27" s="457"/>
      <c r="E27" s="457"/>
    </row>
    <row r="28" spans="1:5">
      <c r="A28" s="465" t="s">
        <v>106</v>
      </c>
      <c r="B28" s="468"/>
      <c r="C28" s="467"/>
      <c r="D28" s="457"/>
      <c r="E28" s="457"/>
    </row>
    <row r="29" spans="1:5">
      <c r="A29" s="474" t="s">
        <v>107</v>
      </c>
      <c r="B29" s="468">
        <v>0</v>
      </c>
      <c r="C29" s="467">
        <v>0</v>
      </c>
      <c r="D29" s="457"/>
      <c r="E29" s="457"/>
    </row>
    <row r="30" spans="1:5">
      <c r="A30" s="473" t="s">
        <v>108</v>
      </c>
      <c r="B30" s="468"/>
      <c r="C30" s="467"/>
      <c r="D30" s="457"/>
      <c r="E30" s="457"/>
    </row>
    <row r="31" spans="1:5">
      <c r="A31" s="465" t="s">
        <v>467</v>
      </c>
      <c r="B31" s="468"/>
      <c r="C31" s="467"/>
      <c r="D31" s="457"/>
      <c r="E31" s="457"/>
    </row>
    <row r="32" spans="1:5">
      <c r="A32" s="465" t="s">
        <v>109</v>
      </c>
      <c r="B32" s="468">
        <v>92466</v>
      </c>
      <c r="C32" s="467"/>
      <c r="D32" s="457"/>
      <c r="E32" s="457"/>
    </row>
    <row r="33" spans="1:5">
      <c r="A33" s="465" t="s">
        <v>110</v>
      </c>
      <c r="B33" s="468"/>
      <c r="C33" s="467"/>
      <c r="D33" s="457"/>
      <c r="E33" s="457"/>
    </row>
    <row r="34" spans="1:5">
      <c r="A34" s="465" t="s">
        <v>111</v>
      </c>
      <c r="B34" s="468">
        <v>-47040482</v>
      </c>
      <c r="C34" s="467"/>
      <c r="D34" s="457"/>
      <c r="E34" s="457"/>
    </row>
    <row r="35" spans="1:5">
      <c r="A35" s="465" t="s">
        <v>112</v>
      </c>
      <c r="B35" s="468"/>
      <c r="C35" s="467"/>
      <c r="D35" s="457"/>
      <c r="E35" s="457"/>
    </row>
    <row r="36" spans="1:5" ht="15" thickBot="1">
      <c r="A36" s="475" t="s">
        <v>113</v>
      </c>
      <c r="B36" s="470">
        <v>2251225689</v>
      </c>
      <c r="C36" s="471">
        <v>666896787</v>
      </c>
      <c r="D36" s="457"/>
      <c r="E36" s="457"/>
    </row>
    <row r="37" spans="1:5" ht="15.6" thickTop="1" thickBot="1">
      <c r="A37" s="476" t="s">
        <v>186</v>
      </c>
      <c r="B37" s="477">
        <v>2266205565</v>
      </c>
      <c r="C37" s="478">
        <v>3458826472</v>
      </c>
      <c r="D37" s="457"/>
      <c r="E37" s="457"/>
    </row>
    <row r="38" spans="1:5" ht="15.6" thickTop="1" thickBot="1">
      <c r="A38" s="479" t="s">
        <v>187</v>
      </c>
      <c r="B38" s="480">
        <v>4517431254</v>
      </c>
      <c r="C38" s="481">
        <v>4125723259</v>
      </c>
      <c r="D38" s="457"/>
      <c r="E38" s="457"/>
    </row>
    <row r="39" spans="1:5">
      <c r="A39" s="458"/>
      <c r="B39" s="464"/>
      <c r="C39" s="464"/>
      <c r="D39" s="460"/>
      <c r="E39" s="457"/>
    </row>
    <row r="40" spans="1:5">
      <c r="A40" s="604" t="s">
        <v>1039</v>
      </c>
      <c r="B40" s="604"/>
      <c r="C40" s="604"/>
      <c r="D40" s="457"/>
      <c r="E40" s="457"/>
    </row>
    <row r="41" spans="1:5">
      <c r="A41" s="461"/>
      <c r="B41" s="462"/>
      <c r="C41" s="462"/>
      <c r="D41" s="457"/>
      <c r="E41" s="457"/>
    </row>
    <row r="42" spans="1:5">
      <c r="A42" s="461"/>
      <c r="B42" s="462"/>
      <c r="C42" s="461"/>
      <c r="D42" s="457"/>
      <c r="E42" s="457"/>
    </row>
    <row r="43" spans="1:5">
      <c r="B43" s="483"/>
    </row>
    <row r="44" spans="1:5">
      <c r="B44" s="264"/>
    </row>
    <row r="45" spans="1:5">
      <c r="B45" s="483"/>
    </row>
  </sheetData>
  <mergeCells count="8">
    <mergeCell ref="A40:C40"/>
    <mergeCell ref="A1:C2"/>
    <mergeCell ref="A3:C3"/>
    <mergeCell ref="A4:C4"/>
    <mergeCell ref="A5:C5"/>
    <mergeCell ref="A7:A8"/>
    <mergeCell ref="B7:B8"/>
    <mergeCell ref="C7:C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rgb="FF66FFCC"/>
  </sheetPr>
  <dimension ref="B2:M29"/>
  <sheetViews>
    <sheetView topLeftCell="B26" zoomScaleNormal="100" workbookViewId="0">
      <selection activeCell="I28" sqref="I28"/>
    </sheetView>
  </sheetViews>
  <sheetFormatPr baseColWidth="10" defaultColWidth="11.44140625" defaultRowHeight="14.4"/>
  <cols>
    <col min="1" max="1" width="2.6640625" style="1" customWidth="1"/>
    <col min="2" max="2" width="27.44140625" style="1" customWidth="1"/>
    <col min="3" max="3" width="17.33203125" style="1" customWidth="1"/>
    <col min="4" max="4" width="27.33203125" style="1" customWidth="1"/>
    <col min="5" max="5" width="12.88671875" style="1" bestFit="1" customWidth="1"/>
    <col min="6" max="6" width="15" style="1" customWidth="1"/>
    <col min="7" max="7" width="15.109375" style="1" customWidth="1"/>
    <col min="8" max="8" width="12.5546875" style="1" customWidth="1"/>
    <col min="9" max="9" width="17.6640625" style="1" customWidth="1"/>
    <col min="10" max="10" width="16.88671875" style="1" customWidth="1"/>
    <col min="11" max="11" width="18.44140625" style="1" customWidth="1"/>
    <col min="12" max="12" width="13.6640625" style="1" bestFit="1" customWidth="1"/>
    <col min="13" max="16384" width="11.44140625" style="1"/>
  </cols>
  <sheetData>
    <row r="2" spans="2:11" ht="23.25" customHeight="1">
      <c r="C2" s="614" t="s">
        <v>383</v>
      </c>
      <c r="D2" s="614"/>
      <c r="E2" s="614"/>
      <c r="F2" s="614"/>
      <c r="G2" s="614"/>
      <c r="H2" s="614"/>
      <c r="I2" s="614"/>
      <c r="J2" s="614"/>
      <c r="K2" s="614"/>
    </row>
    <row r="3" spans="2:11" ht="15.6">
      <c r="C3" s="615" t="s">
        <v>114</v>
      </c>
      <c r="D3" s="615"/>
      <c r="E3" s="615"/>
      <c r="F3" s="615"/>
      <c r="G3" s="615"/>
      <c r="H3" s="615"/>
      <c r="I3" s="615"/>
      <c r="J3" s="615"/>
      <c r="K3" s="615"/>
    </row>
    <row r="4" spans="2:11">
      <c r="C4" s="616" t="s">
        <v>1021</v>
      </c>
      <c r="D4" s="616"/>
      <c r="E4" s="616"/>
      <c r="F4" s="616"/>
      <c r="G4" s="616"/>
      <c r="H4" s="616"/>
      <c r="I4" s="616"/>
      <c r="J4" s="616"/>
      <c r="K4" s="616"/>
    </row>
    <row r="5" spans="2:11" ht="12" customHeight="1">
      <c r="C5" s="216"/>
      <c r="D5" s="216"/>
      <c r="E5" s="215"/>
      <c r="F5" s="215"/>
      <c r="G5" s="214"/>
      <c r="H5" s="215"/>
      <c r="I5" s="215"/>
      <c r="J5" s="217"/>
      <c r="K5" s="217"/>
    </row>
    <row r="6" spans="2:11" ht="18.600000000000001" thickBot="1">
      <c r="C6" s="216" t="s">
        <v>352</v>
      </c>
      <c r="D6" s="216"/>
      <c r="E6" s="215"/>
      <c r="F6" s="215"/>
      <c r="G6" s="214"/>
      <c r="H6" s="215"/>
      <c r="I6" s="215"/>
      <c r="J6" s="217"/>
      <c r="K6" s="217"/>
    </row>
    <row r="7" spans="2:11" ht="14.25" customHeight="1">
      <c r="B7" s="617" t="s">
        <v>203</v>
      </c>
      <c r="C7" s="620" t="s">
        <v>116</v>
      </c>
      <c r="D7" s="620" t="s">
        <v>353</v>
      </c>
      <c r="E7" s="623" t="s">
        <v>115</v>
      </c>
      <c r="F7" s="623"/>
      <c r="G7" s="624"/>
      <c r="H7" s="625" t="s">
        <v>42</v>
      </c>
      <c r="I7" s="624"/>
      <c r="J7" s="626" t="s">
        <v>40</v>
      </c>
      <c r="K7" s="627"/>
    </row>
    <row r="8" spans="2:11">
      <c r="B8" s="618"/>
      <c r="C8" s="621"/>
      <c r="D8" s="621"/>
      <c r="E8" s="628" t="s">
        <v>117</v>
      </c>
      <c r="F8" s="630" t="s">
        <v>118</v>
      </c>
      <c r="G8" s="628" t="s">
        <v>119</v>
      </c>
      <c r="H8" s="628" t="s">
        <v>188</v>
      </c>
      <c r="I8" s="632" t="s">
        <v>189</v>
      </c>
      <c r="J8" s="628" t="s">
        <v>196</v>
      </c>
      <c r="K8" s="613" t="s">
        <v>197</v>
      </c>
    </row>
    <row r="9" spans="2:11">
      <c r="B9" s="619"/>
      <c r="C9" s="622"/>
      <c r="D9" s="622"/>
      <c r="E9" s="629"/>
      <c r="F9" s="631"/>
      <c r="G9" s="629"/>
      <c r="H9" s="629"/>
      <c r="I9" s="633"/>
      <c r="J9" s="634"/>
      <c r="K9" s="613"/>
    </row>
    <row r="10" spans="2:11">
      <c r="B10" s="218" t="s">
        <v>204</v>
      </c>
      <c r="C10" s="219">
        <v>11337000000</v>
      </c>
      <c r="D10" s="219">
        <v>1724549</v>
      </c>
      <c r="E10" s="223">
        <v>6562990</v>
      </c>
      <c r="F10" s="221">
        <v>0</v>
      </c>
      <c r="G10" s="222">
        <v>0</v>
      </c>
      <c r="H10" s="223">
        <v>0</v>
      </c>
      <c r="I10" s="307">
        <v>923051994</v>
      </c>
      <c r="J10" s="306">
        <f>BALANCE!G77</f>
        <v>12268339533</v>
      </c>
      <c r="K10" s="265">
        <v>11382003640</v>
      </c>
    </row>
    <row r="11" spans="2:11">
      <c r="B11" s="218"/>
      <c r="C11" s="219"/>
      <c r="D11" s="219"/>
      <c r="E11" s="224"/>
      <c r="F11" s="221"/>
      <c r="G11" s="222"/>
      <c r="H11" s="222"/>
      <c r="I11" s="307"/>
      <c r="J11" s="311">
        <f t="shared" ref="J11:J16" si="0">SUM(C11:I11)</f>
        <v>0</v>
      </c>
      <c r="K11" s="265"/>
    </row>
    <row r="12" spans="2:11">
      <c r="B12" s="218" t="s">
        <v>205</v>
      </c>
      <c r="C12" s="225"/>
      <c r="D12" s="225"/>
      <c r="E12" s="220"/>
      <c r="F12" s="221"/>
      <c r="G12" s="226"/>
      <c r="H12" s="222"/>
      <c r="I12" s="307"/>
      <c r="J12" s="311">
        <f t="shared" si="0"/>
        <v>0</v>
      </c>
      <c r="K12" s="265">
        <v>0</v>
      </c>
    </row>
    <row r="13" spans="2:11" ht="28.8">
      <c r="B13" s="218" t="s">
        <v>1022</v>
      </c>
      <c r="C13" s="225"/>
      <c r="D13" s="225"/>
      <c r="E13" s="220"/>
      <c r="F13" s="221"/>
      <c r="G13" s="226"/>
      <c r="H13" s="222">
        <f>-I13</f>
        <v>923051994</v>
      </c>
      <c r="I13" s="307">
        <f>-I10</f>
        <v>-923051994</v>
      </c>
      <c r="J13" s="311">
        <f t="shared" si="0"/>
        <v>0</v>
      </c>
      <c r="K13" s="265">
        <v>0</v>
      </c>
    </row>
    <row r="14" spans="2:11">
      <c r="B14" s="218" t="s">
        <v>161</v>
      </c>
      <c r="C14" s="225"/>
      <c r="D14" s="225"/>
      <c r="E14" s="228">
        <f>-H14</f>
        <v>0</v>
      </c>
      <c r="F14" s="221"/>
      <c r="G14" s="226"/>
      <c r="H14" s="222"/>
      <c r="I14" s="307"/>
      <c r="J14" s="311">
        <f>SUM(C14:I14)</f>
        <v>0</v>
      </c>
      <c r="K14" s="265"/>
    </row>
    <row r="15" spans="2:11">
      <c r="B15" s="218" t="s">
        <v>206</v>
      </c>
      <c r="C15" s="225"/>
      <c r="D15" s="225"/>
      <c r="E15" s="220"/>
      <c r="F15" s="221"/>
      <c r="G15" s="220"/>
      <c r="H15" s="228"/>
      <c r="I15" s="308">
        <v>0</v>
      </c>
      <c r="J15" s="441">
        <f>SUM(C15:I15)</f>
        <v>0</v>
      </c>
      <c r="K15" s="265"/>
    </row>
    <row r="16" spans="2:11">
      <c r="B16" s="218" t="s">
        <v>159</v>
      </c>
      <c r="C16" s="225"/>
      <c r="D16" s="225"/>
      <c r="E16" s="226"/>
      <c r="F16" s="221"/>
      <c r="G16" s="220"/>
      <c r="H16" s="226"/>
      <c r="I16" s="308"/>
      <c r="J16" s="441">
        <f t="shared" si="0"/>
        <v>0</v>
      </c>
      <c r="K16" s="265"/>
    </row>
    <row r="17" spans="2:13">
      <c r="B17" s="227" t="s">
        <v>207</v>
      </c>
      <c r="C17" s="225"/>
      <c r="D17" s="225"/>
      <c r="E17" s="220"/>
      <c r="F17" s="221"/>
      <c r="G17" s="226"/>
      <c r="H17" s="228"/>
      <c r="I17" s="309">
        <f>+BALANCE!F74</f>
        <v>188670939</v>
      </c>
      <c r="J17" s="312">
        <f>SUM(C17:I17)</f>
        <v>188670939</v>
      </c>
      <c r="K17" s="265"/>
    </row>
    <row r="18" spans="2:13" s="2" customFormat="1">
      <c r="B18" s="237" t="s">
        <v>208</v>
      </c>
      <c r="C18" s="238">
        <f>SUM(C9:C17)</f>
        <v>11337000000</v>
      </c>
      <c r="D18" s="238">
        <f>SUM(D10:D17)</f>
        <v>1724549</v>
      </c>
      <c r="E18" s="239">
        <f>SUM(E10:E17)</f>
        <v>6562990</v>
      </c>
      <c r="F18" s="239"/>
      <c r="G18" s="239"/>
      <c r="H18" s="239">
        <f>SUM(H10:H17)</f>
        <v>923051994</v>
      </c>
      <c r="I18" s="239">
        <f>SUM(I10:I17)</f>
        <v>188670939</v>
      </c>
      <c r="J18" s="310">
        <f>SUM(J10:J17)</f>
        <v>12457010472</v>
      </c>
      <c r="K18" s="240">
        <f>SUM(K10:K17)</f>
        <v>11382003640</v>
      </c>
      <c r="L18" s="266"/>
      <c r="M18" s="266"/>
    </row>
    <row r="19" spans="2:13" s="283" customFormat="1" ht="15" thickBot="1">
      <c r="B19" s="367" t="s">
        <v>209</v>
      </c>
      <c r="C19" s="368">
        <f>+C10</f>
        <v>11337000000</v>
      </c>
      <c r="D19" s="368">
        <f>+D10</f>
        <v>1724549</v>
      </c>
      <c r="E19" s="369">
        <v>4630564</v>
      </c>
      <c r="F19" s="370"/>
      <c r="G19" s="371"/>
      <c r="H19" s="371"/>
      <c r="I19" s="371">
        <v>74648122</v>
      </c>
      <c r="J19" s="372">
        <v>11382003640</v>
      </c>
      <c r="K19" s="373">
        <v>11382003640</v>
      </c>
    </row>
    <row r="20" spans="2:13">
      <c r="C20" s="229"/>
      <c r="D20" s="229"/>
      <c r="E20" s="229"/>
      <c r="H20" s="229"/>
      <c r="I20" s="229"/>
      <c r="J20" s="235"/>
      <c r="K20" s="235"/>
    </row>
    <row r="21" spans="2:13">
      <c r="C21" s="229"/>
      <c r="D21" s="229"/>
      <c r="E21" s="229"/>
      <c r="F21" s="229"/>
      <c r="H21" s="229"/>
      <c r="I21" s="229"/>
      <c r="J21" s="147"/>
      <c r="K21" s="147"/>
    </row>
    <row r="22" spans="2:13">
      <c r="H22" s="229"/>
      <c r="I22" s="229"/>
      <c r="J22" s="229"/>
      <c r="K22" s="229"/>
    </row>
    <row r="23" spans="2:13">
      <c r="H23" s="229"/>
      <c r="I23" s="229"/>
      <c r="J23" s="229"/>
      <c r="K23" s="229"/>
    </row>
    <row r="24" spans="2:13">
      <c r="I24" s="229"/>
    </row>
    <row r="26" spans="2:13">
      <c r="C26" s="230"/>
      <c r="D26" s="230"/>
      <c r="E26" s="229"/>
      <c r="I26" s="229"/>
      <c r="J26" s="229"/>
    </row>
    <row r="27" spans="2:13">
      <c r="C27" s="230"/>
      <c r="D27" s="229"/>
      <c r="I27" s="229"/>
      <c r="K27" s="229"/>
    </row>
    <row r="28" spans="2:13">
      <c r="C28" s="230"/>
      <c r="D28" s="230"/>
      <c r="E28" s="229"/>
      <c r="I28" s="229"/>
      <c r="J28" s="229"/>
      <c r="K28" s="230"/>
    </row>
    <row r="29" spans="2:13">
      <c r="C29" s="229"/>
      <c r="D29" s="230"/>
      <c r="E29" s="229"/>
      <c r="I29" s="229"/>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rgb="FF66FFCC"/>
  </sheetPr>
  <dimension ref="B1:N388"/>
  <sheetViews>
    <sheetView topLeftCell="A54" zoomScale="85" zoomScaleNormal="85" zoomScaleSheetLayoutView="91" workbookViewId="0">
      <selection activeCell="B7" sqref="B7:H7"/>
    </sheetView>
  </sheetViews>
  <sheetFormatPr baseColWidth="10" defaultColWidth="11.44140625" defaultRowHeight="15.6"/>
  <cols>
    <col min="1" max="1" width="2.44140625" style="16" customWidth="1"/>
    <col min="2" max="2" width="40.33203125" style="16" customWidth="1"/>
    <col min="3" max="3" width="15.5546875" style="16" customWidth="1"/>
    <col min="4" max="4" width="17" style="16" customWidth="1"/>
    <col min="5" max="5" width="15.33203125" style="16" customWidth="1"/>
    <col min="6" max="6" width="12.6640625" style="16" customWidth="1"/>
    <col min="7" max="7" width="19.33203125" style="16" customWidth="1"/>
    <col min="8" max="8" width="16" style="17" customWidth="1"/>
    <col min="9" max="9" width="17.44140625" style="17" customWidth="1"/>
    <col min="10" max="16384" width="11.44140625" style="16"/>
  </cols>
  <sheetData>
    <row r="1" spans="2:14" ht="15" customHeight="1">
      <c r="B1" s="642" t="s">
        <v>383</v>
      </c>
      <c r="C1" s="642"/>
      <c r="D1" s="642"/>
      <c r="E1" s="642"/>
      <c r="F1" s="642"/>
      <c r="G1" s="642"/>
      <c r="H1" s="642"/>
    </row>
    <row r="2" spans="2:14" ht="15" customHeight="1">
      <c r="B2" s="642"/>
      <c r="C2" s="642"/>
      <c r="D2" s="642"/>
      <c r="E2" s="642"/>
      <c r="F2" s="642"/>
      <c r="G2" s="642"/>
      <c r="H2" s="642"/>
    </row>
    <row r="3" spans="2:14" ht="15" customHeight="1">
      <c r="B3" s="643" t="s">
        <v>1023</v>
      </c>
      <c r="C3" s="643"/>
      <c r="D3" s="643"/>
      <c r="E3" s="643"/>
      <c r="F3" s="643"/>
      <c r="G3" s="643"/>
      <c r="H3" s="643"/>
    </row>
    <row r="4" spans="2:14">
      <c r="B4" s="18"/>
    </row>
    <row r="5" spans="2:14">
      <c r="B5" s="636" t="s">
        <v>322</v>
      </c>
      <c r="C5" s="636"/>
    </row>
    <row r="6" spans="2:14" ht="14.4" customHeight="1">
      <c r="B6" s="18"/>
    </row>
    <row r="7" spans="2:14" ht="46.5" customHeight="1">
      <c r="B7" s="644" t="s">
        <v>1037</v>
      </c>
      <c r="C7" s="644"/>
      <c r="D7" s="644"/>
      <c r="E7" s="644"/>
      <c r="F7" s="644"/>
      <c r="G7" s="644"/>
      <c r="H7" s="644"/>
      <c r="I7" s="635"/>
      <c r="J7" s="635"/>
      <c r="K7" s="635"/>
      <c r="L7" s="635"/>
      <c r="M7" s="635"/>
      <c r="N7" s="635"/>
    </row>
    <row r="8" spans="2:14" ht="15.6" customHeight="1">
      <c r="B8" s="19"/>
    </row>
    <row r="9" spans="2:14">
      <c r="B9" s="636" t="s">
        <v>323</v>
      </c>
      <c r="C9" s="636"/>
    </row>
    <row r="10" spans="2:14" ht="17.399999999999999" customHeight="1">
      <c r="B10" s="18"/>
    </row>
    <row r="11" spans="2:14">
      <c r="B11" s="636" t="s">
        <v>120</v>
      </c>
      <c r="C11" s="636"/>
      <c r="D11" s="636"/>
      <c r="E11" s="636"/>
      <c r="F11" s="20"/>
      <c r="G11" s="20"/>
    </row>
    <row r="12" spans="2:14">
      <c r="B12" s="20"/>
      <c r="C12" s="20"/>
      <c r="D12" s="20"/>
      <c r="E12" s="20"/>
      <c r="F12" s="20"/>
      <c r="G12" s="20"/>
    </row>
    <row r="13" spans="2:14" ht="75.75" customHeight="1">
      <c r="B13" s="637" t="s">
        <v>405</v>
      </c>
      <c r="C13" s="637"/>
      <c r="D13" s="637"/>
      <c r="E13" s="637"/>
      <c r="F13" s="637"/>
      <c r="G13" s="637"/>
      <c r="H13" s="637"/>
    </row>
    <row r="14" spans="2:14" ht="16.5" customHeight="1">
      <c r="B14" s="84"/>
      <c r="C14" s="84"/>
      <c r="D14" s="84"/>
      <c r="E14" s="84"/>
      <c r="F14" s="84"/>
      <c r="G14" s="84"/>
      <c r="H14" s="84"/>
    </row>
    <row r="15" spans="2:14" ht="17.25" customHeight="1">
      <c r="B15" s="638" t="s">
        <v>354</v>
      </c>
      <c r="C15" s="638"/>
      <c r="D15" s="638"/>
      <c r="E15" s="638"/>
      <c r="F15" s="638"/>
      <c r="G15" s="638"/>
      <c r="H15" s="638"/>
    </row>
    <row r="16" spans="2:14" ht="82.5" customHeight="1">
      <c r="B16" s="639" t="s">
        <v>1024</v>
      </c>
      <c r="C16" s="639"/>
      <c r="D16" s="639"/>
      <c r="E16" s="639"/>
      <c r="F16" s="639"/>
      <c r="G16" s="639"/>
      <c r="H16" s="639"/>
    </row>
    <row r="17" spans="2:8" ht="30" customHeight="1">
      <c r="B17" s="639"/>
      <c r="C17" s="639"/>
      <c r="D17" s="639"/>
      <c r="E17" s="639"/>
      <c r="F17" s="639"/>
      <c r="G17" s="639"/>
      <c r="H17" s="639"/>
    </row>
    <row r="18" spans="2:8" ht="18" customHeight="1">
      <c r="B18" s="639"/>
      <c r="C18" s="639"/>
      <c r="D18" s="639"/>
      <c r="E18" s="639"/>
      <c r="F18" s="639"/>
      <c r="G18" s="639"/>
      <c r="H18" s="639"/>
    </row>
    <row r="19" spans="2:8">
      <c r="B19" s="18" t="s">
        <v>121</v>
      </c>
    </row>
    <row r="20" spans="2:8" ht="42" customHeight="1">
      <c r="B20" s="640" t="s">
        <v>1007</v>
      </c>
      <c r="C20" s="640"/>
      <c r="D20" s="640"/>
      <c r="E20" s="640"/>
      <c r="F20" s="640"/>
      <c r="G20" s="640"/>
      <c r="H20" s="640"/>
    </row>
    <row r="21" spans="2:8" ht="28.5" customHeight="1">
      <c r="B21" s="641" t="s">
        <v>983</v>
      </c>
      <c r="C21" s="641"/>
      <c r="D21" s="641"/>
      <c r="E21" s="641"/>
      <c r="F21" s="641"/>
      <c r="G21" s="641"/>
      <c r="H21" s="641"/>
    </row>
    <row r="22" spans="2:8" ht="21.75" customHeight="1"/>
    <row r="23" spans="2:8">
      <c r="B23" s="636" t="s">
        <v>324</v>
      </c>
      <c r="C23" s="636"/>
      <c r="D23" s="636"/>
      <c r="E23" s="636"/>
      <c r="F23" s="20"/>
      <c r="G23" s="20"/>
    </row>
    <row r="24" spans="2:8" ht="14.4" customHeight="1">
      <c r="B24" s="18"/>
    </row>
    <row r="25" spans="2:8">
      <c r="B25" s="636" t="s">
        <v>122</v>
      </c>
      <c r="C25" s="636"/>
      <c r="D25" s="636"/>
      <c r="E25" s="636"/>
      <c r="F25" s="20"/>
      <c r="G25" s="20"/>
    </row>
    <row r="26" spans="2:8" ht="14.4" customHeight="1">
      <c r="B26" s="18"/>
    </row>
    <row r="27" spans="2:8" ht="33" customHeight="1">
      <c r="B27" s="635" t="s">
        <v>1011</v>
      </c>
      <c r="C27" s="635"/>
      <c r="D27" s="635"/>
      <c r="E27" s="635"/>
      <c r="F27" s="635"/>
      <c r="G27" s="635"/>
      <c r="H27" s="635"/>
    </row>
    <row r="28" spans="2:8" ht="15.6" customHeight="1">
      <c r="B28" s="19"/>
    </row>
    <row r="29" spans="2:8">
      <c r="B29" s="18" t="s">
        <v>325</v>
      </c>
    </row>
    <row r="30" spans="2:8" ht="48" customHeight="1">
      <c r="B30" s="635" t="s">
        <v>1025</v>
      </c>
      <c r="C30" s="635"/>
      <c r="D30" s="635"/>
      <c r="E30" s="635"/>
      <c r="F30" s="635"/>
      <c r="G30" s="635"/>
      <c r="H30" s="635"/>
    </row>
    <row r="31" spans="2:8" ht="49.5" customHeight="1">
      <c r="B31" s="637" t="s">
        <v>992</v>
      </c>
      <c r="C31" s="637"/>
      <c r="D31" s="637"/>
      <c r="E31" s="637"/>
      <c r="F31" s="637"/>
      <c r="G31" s="637"/>
      <c r="H31" s="637"/>
    </row>
    <row r="32" spans="2:8">
      <c r="B32" s="19"/>
    </row>
    <row r="33" spans="2:8">
      <c r="B33" s="85" t="s">
        <v>329</v>
      </c>
    </row>
    <row r="34" spans="2:8" ht="14.4" customHeight="1">
      <c r="B34" s="18"/>
    </row>
    <row r="35" spans="2:8" ht="15" customHeight="1">
      <c r="B35" s="635" t="s">
        <v>993</v>
      </c>
      <c r="C35" s="635"/>
      <c r="D35" s="635"/>
      <c r="E35" s="635"/>
      <c r="F35" s="21"/>
      <c r="G35" s="21"/>
    </row>
    <row r="36" spans="2:8">
      <c r="B36" s="19"/>
    </row>
    <row r="37" spans="2:8">
      <c r="B37" s="18" t="s">
        <v>326</v>
      </c>
    </row>
    <row r="38" spans="2:8" ht="33.75" customHeight="1">
      <c r="B38" s="637" t="s">
        <v>475</v>
      </c>
      <c r="C38" s="637"/>
      <c r="D38" s="637"/>
      <c r="E38" s="637"/>
      <c r="F38" s="637"/>
      <c r="G38" s="637"/>
      <c r="H38" s="637"/>
    </row>
    <row r="40" spans="2:8">
      <c r="B40" s="85" t="s">
        <v>330</v>
      </c>
    </row>
    <row r="41" spans="2:8" ht="14.4" customHeight="1">
      <c r="B41" s="19"/>
    </row>
    <row r="42" spans="2:8" ht="40.5" customHeight="1">
      <c r="B42" s="635" t="s">
        <v>406</v>
      </c>
      <c r="C42" s="635"/>
      <c r="D42" s="635"/>
      <c r="E42" s="635"/>
      <c r="F42" s="635"/>
      <c r="G42" s="635"/>
      <c r="H42" s="635"/>
    </row>
    <row r="43" spans="2:8" ht="12" customHeight="1">
      <c r="B43" s="19"/>
    </row>
    <row r="44" spans="2:8">
      <c r="B44" s="18" t="s">
        <v>123</v>
      </c>
    </row>
    <row r="45" spans="2:8" ht="14.4" customHeight="1">
      <c r="B45" s="18"/>
    </row>
    <row r="46" spans="2:8" ht="36.75" customHeight="1">
      <c r="B46" s="635" t="s">
        <v>408</v>
      </c>
      <c r="C46" s="635"/>
      <c r="D46" s="635"/>
      <c r="E46" s="635"/>
      <c r="F46" s="635"/>
      <c r="G46" s="635"/>
      <c r="H46" s="635"/>
    </row>
    <row r="47" spans="2:8" ht="12.75" customHeight="1">
      <c r="B47" s="21"/>
      <c r="C47" s="21"/>
      <c r="D47" s="21"/>
      <c r="E47" s="21"/>
    </row>
    <row r="48" spans="2:8" ht="28.5" customHeight="1">
      <c r="B48" s="24" t="s">
        <v>124</v>
      </c>
    </row>
    <row r="49" spans="2:8" ht="14.4" customHeight="1">
      <c r="B49" s="18"/>
    </row>
    <row r="50" spans="2:8" ht="171" customHeight="1">
      <c r="B50" s="637" t="s">
        <v>1010</v>
      </c>
      <c r="C50" s="637"/>
      <c r="D50" s="637"/>
      <c r="E50" s="637"/>
      <c r="F50" s="637"/>
      <c r="G50" s="637"/>
      <c r="H50" s="637"/>
    </row>
    <row r="51" spans="2:8" ht="19.2" customHeight="1">
      <c r="B51" s="19"/>
    </row>
    <row r="52" spans="2:8">
      <c r="B52" s="24" t="s">
        <v>125</v>
      </c>
    </row>
    <row r="53" spans="2:8">
      <c r="B53" s="18"/>
    </row>
    <row r="54" spans="2:8" ht="15.75" customHeight="1">
      <c r="B54" s="635" t="s">
        <v>1026</v>
      </c>
      <c r="C54" s="635"/>
      <c r="D54" s="635"/>
      <c r="E54" s="635"/>
      <c r="F54" s="635"/>
      <c r="G54" s="635"/>
      <c r="H54" s="635"/>
    </row>
    <row r="55" spans="2:8" ht="14.4" customHeight="1">
      <c r="B55" s="19"/>
    </row>
    <row r="56" spans="2:8">
      <c r="B56" s="636" t="s">
        <v>409</v>
      </c>
      <c r="C56" s="636"/>
      <c r="D56" s="636"/>
      <c r="E56" s="636"/>
      <c r="F56" s="20"/>
      <c r="G56" s="20"/>
    </row>
    <row r="57" spans="2:8" ht="14.4" customHeight="1">
      <c r="B57" s="18"/>
    </row>
    <row r="58" spans="2:8" ht="15" customHeight="1">
      <c r="B58" s="640" t="s">
        <v>246</v>
      </c>
      <c r="C58" s="640"/>
      <c r="D58" s="640"/>
      <c r="E58" s="640"/>
      <c r="F58" s="21"/>
      <c r="G58" s="21"/>
    </row>
    <row r="59" spans="2:8">
      <c r="B59" s="19"/>
    </row>
    <row r="62" spans="2:8" ht="12.6" customHeight="1"/>
    <row r="67" ht="12.6" customHeight="1"/>
    <row r="68" ht="44.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2.6" customHeight="1"/>
    <row r="83" ht="12.6" customHeight="1"/>
    <row r="84" ht="12.6" customHeight="1"/>
    <row r="85" ht="12.6" customHeight="1"/>
    <row r="86" ht="12.6" customHeight="1"/>
    <row r="89" ht="13.95" customHeight="1"/>
    <row r="90" ht="13.95" customHeight="1"/>
    <row r="91" ht="13.95" customHeight="1"/>
    <row r="102" ht="17.399999999999999" customHeight="1"/>
    <row r="103" ht="21" customHeight="1"/>
    <row r="105" ht="21" customHeight="1"/>
    <row r="121" ht="15" customHeight="1"/>
    <row r="122" ht="15" customHeight="1"/>
    <row r="132" ht="18.75" customHeight="1"/>
    <row r="151" ht="17.25" customHeight="1"/>
    <row r="170" ht="12.75" customHeight="1"/>
    <row r="171" ht="12.75" customHeight="1"/>
    <row r="172" ht="12.75" customHeight="1"/>
    <row r="173" ht="12.75" customHeight="1"/>
    <row r="174" ht="12.75" customHeight="1"/>
    <row r="175" ht="14.25" customHeight="1"/>
    <row r="176" ht="14.25" customHeight="1"/>
    <row r="177" spans="13:13" ht="14.25" customHeight="1"/>
    <row r="178" spans="13:13" ht="14.25" customHeight="1">
      <c r="M178" s="40"/>
    </row>
    <row r="179" spans="13:13" ht="14.25" customHeight="1"/>
    <row r="180" spans="13:13" ht="14.25" customHeight="1"/>
    <row r="181" spans="13:13" ht="14.25" customHeight="1"/>
    <row r="193" ht="24" customHeight="1"/>
    <row r="202" s="24" customFormat="1"/>
    <row r="203" s="24" customFormat="1"/>
    <row r="205" ht="13.5" customHeight="1"/>
    <row r="245" ht="14.4" customHeight="1"/>
    <row r="247" ht="13.2" customHeight="1"/>
    <row r="251" ht="15.75" customHeight="1"/>
    <row r="252" ht="15.75" customHeight="1"/>
    <row r="261" ht="14.4" customHeight="1"/>
    <row r="262" ht="14.4" customHeight="1"/>
    <row r="263" ht="14.4" customHeight="1"/>
    <row r="264" ht="14.4" customHeight="1"/>
    <row r="267" ht="19.95" customHeight="1"/>
    <row r="269" ht="24.6" customHeight="1"/>
    <row r="270" ht="24.6" customHeight="1"/>
    <row r="272" ht="24.6" customHeight="1"/>
    <row r="273" ht="24.6" customHeight="1"/>
    <row r="274" ht="18" customHeight="1"/>
    <row r="298" ht="15.75" customHeight="1"/>
    <row r="299" ht="15.75" customHeight="1"/>
    <row r="324" hidden="1"/>
    <row r="325" hidden="1"/>
    <row r="326" hidden="1"/>
    <row r="327" hidden="1"/>
    <row r="328" hidden="1"/>
    <row r="329" hidden="1"/>
    <row r="330" hidden="1"/>
    <row r="341" ht="11.4" customHeight="1"/>
    <row r="343" ht="11.4" customHeight="1"/>
    <row r="347" ht="14.25" customHeight="1"/>
    <row r="359" ht="9" customHeight="1"/>
    <row r="363" ht="10.199999999999999" customHeight="1"/>
    <row r="365" ht="10.199999999999999" customHeight="1"/>
    <row r="367" ht="14.4" customHeight="1"/>
    <row r="368" ht="52.5" customHeight="1"/>
    <row r="371" ht="14.4" customHeight="1"/>
    <row r="372" ht="25.5" customHeight="1"/>
    <row r="374" ht="14.4" customHeight="1"/>
    <row r="375" ht="15" customHeight="1"/>
    <row r="379" ht="13.2" customHeight="1"/>
    <row r="383" ht="11.4" customHeight="1"/>
    <row r="387" ht="14.4" customHeight="1"/>
    <row r="388" ht="15" customHeight="1"/>
  </sheetData>
  <mergeCells count="25">
    <mergeCell ref="I7:N7"/>
    <mergeCell ref="B25:E25"/>
    <mergeCell ref="B27:H27"/>
    <mergeCell ref="B30:H30"/>
    <mergeCell ref="B31:H31"/>
    <mergeCell ref="B1:H2"/>
    <mergeCell ref="B3:H3"/>
    <mergeCell ref="B5:C5"/>
    <mergeCell ref="B7:H7"/>
    <mergeCell ref="B9:C9"/>
    <mergeCell ref="B58:E58"/>
    <mergeCell ref="B38:H38"/>
    <mergeCell ref="B42:H42"/>
    <mergeCell ref="B46:H46"/>
    <mergeCell ref="B54:H54"/>
    <mergeCell ref="B56:E56"/>
    <mergeCell ref="B50:H50"/>
    <mergeCell ref="B35:E35"/>
    <mergeCell ref="B11:E11"/>
    <mergeCell ref="B13:H13"/>
    <mergeCell ref="B15:H15"/>
    <mergeCell ref="B16:H18"/>
    <mergeCell ref="B20:H20"/>
    <mergeCell ref="B21:H21"/>
    <mergeCell ref="B23:E23"/>
  </mergeCells>
  <pageMargins left="0.7" right="0.7" top="0.75" bottom="0.75" header="0.3" footer="0.3"/>
  <pageSetup paperSize="9" scale="53" orientation="portrait" r:id="rId1"/>
  <rowBreaks count="3" manualBreakCount="3">
    <brk id="207" min="1" max="7" man="1"/>
    <brk id="303" min="1" max="7" man="1"/>
    <brk id="356" min="1" max="5" man="1"/>
  </rowBreaks>
  <colBreaks count="1" manualBreakCount="1">
    <brk id="8"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rgb="FF66FFCC"/>
  </sheetPr>
  <dimension ref="A2:M381"/>
  <sheetViews>
    <sheetView showGridLines="0" topLeftCell="A356" zoomScale="70" zoomScaleNormal="70" workbookViewId="0">
      <selection activeCell="F379" sqref="F379"/>
    </sheetView>
  </sheetViews>
  <sheetFormatPr baseColWidth="10" defaultColWidth="16.109375" defaultRowHeight="15.75" customHeight="1"/>
  <cols>
    <col min="1" max="1" width="57.5546875" style="99" customWidth="1"/>
    <col min="2" max="2" width="23.5546875" style="1" customWidth="1"/>
    <col min="3" max="3" width="17.88671875" style="1" customWidth="1"/>
    <col min="4" max="4" width="16.5546875" style="1" customWidth="1"/>
    <col min="5" max="5" width="15.5546875" style="1" customWidth="1"/>
    <col min="6" max="6" width="22.5546875" style="1" customWidth="1"/>
    <col min="7" max="7" width="15.6640625" style="1" customWidth="1"/>
    <col min="8" max="8" width="20.21875" style="1" bestFit="1" customWidth="1"/>
    <col min="9" max="9" width="15.88671875" style="1" bestFit="1" customWidth="1"/>
    <col min="10" max="10" width="13.33203125" style="1" customWidth="1"/>
    <col min="11" max="11" width="16" style="1" customWidth="1"/>
    <col min="12" max="12" width="14.5546875" style="1" bestFit="1" customWidth="1"/>
    <col min="13" max="16384" width="16.109375" style="1"/>
  </cols>
  <sheetData>
    <row r="2" spans="1:11" ht="15.75" customHeight="1">
      <c r="A2" s="20" t="s">
        <v>256</v>
      </c>
      <c r="B2" s="16"/>
      <c r="C2" s="16"/>
      <c r="D2" s="16"/>
      <c r="E2" s="16"/>
      <c r="F2" s="16"/>
      <c r="G2" s="17"/>
    </row>
    <row r="3" spans="1:11" ht="15.75" customHeight="1">
      <c r="A3" s="20"/>
      <c r="B3" s="16"/>
      <c r="C3" s="16"/>
      <c r="D3" s="16"/>
      <c r="E3" s="16"/>
      <c r="F3" s="16"/>
      <c r="G3" s="17"/>
    </row>
    <row r="4" spans="1:11" ht="15.75" customHeight="1">
      <c r="A4" s="20" t="s">
        <v>1027</v>
      </c>
      <c r="B4" s="16"/>
      <c r="C4" s="16"/>
      <c r="D4" s="16"/>
      <c r="E4" s="16"/>
      <c r="F4" s="16"/>
      <c r="G4" s="17"/>
    </row>
    <row r="5" spans="1:11" ht="54.75" customHeight="1">
      <c r="A5" s="635" t="s">
        <v>422</v>
      </c>
      <c r="B5" s="635"/>
      <c r="C5" s="635"/>
      <c r="D5" s="635"/>
      <c r="E5" s="635"/>
      <c r="F5" s="635"/>
      <c r="G5" s="635"/>
    </row>
    <row r="6" spans="1:11" ht="15.75" customHeight="1">
      <c r="A6" s="21"/>
      <c r="B6" s="21"/>
      <c r="C6" s="21"/>
      <c r="D6" s="21"/>
      <c r="E6" s="21"/>
      <c r="F6" s="21"/>
      <c r="G6" s="17"/>
    </row>
    <row r="7" spans="1:11" ht="15.75" customHeight="1">
      <c r="A7" s="95" t="s">
        <v>126</v>
      </c>
      <c r="B7" s="47">
        <v>45747</v>
      </c>
      <c r="C7" s="16"/>
      <c r="D7" s="16"/>
      <c r="E7" s="16"/>
      <c r="F7" s="16"/>
      <c r="G7" s="17"/>
    </row>
    <row r="8" spans="1:11" ht="15.75" customHeight="1">
      <c r="A8" s="92" t="s">
        <v>127</v>
      </c>
      <c r="B8" s="37">
        <v>7973.54</v>
      </c>
      <c r="C8" s="16"/>
      <c r="D8" s="16"/>
      <c r="E8" s="16"/>
      <c r="F8" s="16"/>
      <c r="G8" s="17"/>
    </row>
    <row r="9" spans="1:11" ht="15.75" customHeight="1">
      <c r="A9" s="92" t="s">
        <v>128</v>
      </c>
      <c r="B9" s="37">
        <v>7983.79</v>
      </c>
      <c r="C9" s="16"/>
      <c r="D9" s="16"/>
      <c r="E9" s="16"/>
      <c r="F9" s="16"/>
      <c r="G9" s="17"/>
    </row>
    <row r="10" spans="1:11" ht="15.75" customHeight="1">
      <c r="A10" s="20"/>
      <c r="B10" s="16"/>
      <c r="C10" s="16"/>
      <c r="D10" s="16"/>
      <c r="E10" s="16"/>
      <c r="F10" s="16"/>
      <c r="G10" s="17"/>
    </row>
    <row r="12" spans="1:11" ht="15.75" customHeight="1">
      <c r="A12" s="20" t="s">
        <v>129</v>
      </c>
      <c r="B12" s="24"/>
      <c r="C12" s="16"/>
      <c r="D12" s="16"/>
      <c r="E12" s="16"/>
      <c r="F12" s="16"/>
      <c r="G12" s="17"/>
      <c r="H12" s="17"/>
      <c r="I12" s="16"/>
      <c r="J12" s="16"/>
      <c r="K12" s="16"/>
    </row>
    <row r="13" spans="1:11" ht="15.75" customHeight="1">
      <c r="A13" s="20"/>
      <c r="B13" s="16"/>
      <c r="C13" s="16"/>
      <c r="D13" s="16"/>
      <c r="E13" s="16"/>
      <c r="F13" s="16"/>
      <c r="G13" s="17"/>
      <c r="H13" s="17"/>
      <c r="I13" s="16"/>
      <c r="J13" s="16"/>
      <c r="K13" s="16"/>
    </row>
    <row r="14" spans="1:11" ht="15.75" customHeight="1">
      <c r="A14" s="649" t="s">
        <v>130</v>
      </c>
      <c r="B14" s="649"/>
      <c r="C14" s="16"/>
      <c r="D14" s="22"/>
      <c r="E14" s="22"/>
      <c r="F14" s="22"/>
      <c r="G14" s="17"/>
      <c r="H14" s="17"/>
      <c r="I14" s="16"/>
      <c r="J14" s="16"/>
      <c r="K14" s="16"/>
    </row>
    <row r="15" spans="1:11" ht="15.75" customHeight="1">
      <c r="A15" s="23"/>
      <c r="B15" s="23"/>
      <c r="C15" s="16"/>
      <c r="D15" s="22"/>
      <c r="E15" s="22"/>
      <c r="F15" s="22"/>
      <c r="G15" s="17"/>
      <c r="H15" s="17"/>
      <c r="I15" s="16"/>
      <c r="J15" s="16"/>
      <c r="K15" s="16"/>
    </row>
    <row r="16" spans="1:11" ht="15.75" customHeight="1">
      <c r="A16" s="20" t="s">
        <v>240</v>
      </c>
      <c r="B16" s="16"/>
      <c r="C16" s="16"/>
      <c r="D16" s="22">
        <v>6870.81</v>
      </c>
      <c r="E16" s="22"/>
      <c r="F16" s="100"/>
      <c r="G16" s="17"/>
      <c r="H16" s="17"/>
      <c r="I16" s="16"/>
      <c r="J16" s="16"/>
      <c r="K16" s="16"/>
    </row>
    <row r="17" spans="1:11" ht="15.75" customHeight="1">
      <c r="A17" s="20"/>
      <c r="B17" s="16"/>
      <c r="C17" s="16"/>
      <c r="D17" s="22"/>
      <c r="E17" s="22"/>
      <c r="F17" s="100"/>
      <c r="G17" s="17"/>
      <c r="H17" s="17"/>
      <c r="I17" s="16"/>
      <c r="J17" s="16"/>
      <c r="K17" s="16"/>
    </row>
    <row r="18" spans="1:11" ht="15.75" customHeight="1">
      <c r="A18" s="87" t="s">
        <v>210</v>
      </c>
      <c r="B18" s="25" t="s">
        <v>211</v>
      </c>
      <c r="C18" s="26" t="s">
        <v>212</v>
      </c>
      <c r="D18" s="26" t="s">
        <v>476</v>
      </c>
      <c r="E18" s="26" t="s">
        <v>214</v>
      </c>
      <c r="F18" s="27"/>
      <c r="G18" s="17"/>
      <c r="H18" s="17"/>
      <c r="I18" s="16"/>
      <c r="J18" s="16"/>
      <c r="K18" s="16"/>
    </row>
    <row r="19" spans="1:11" ht="15.75" customHeight="1">
      <c r="A19" s="236" t="s">
        <v>410</v>
      </c>
      <c r="B19" s="28"/>
      <c r="C19" s="29"/>
      <c r="D19" s="30"/>
      <c r="E19" s="30"/>
      <c r="F19" s="16"/>
      <c r="G19" s="17"/>
      <c r="H19" s="17"/>
      <c r="I19" s="16"/>
      <c r="J19" s="16"/>
      <c r="K19" s="16"/>
    </row>
    <row r="20" spans="1:11" ht="15.75" customHeight="1">
      <c r="A20" s="88" t="s">
        <v>470</v>
      </c>
      <c r="B20" s="29">
        <f t="shared" ref="B20:B25" si="0">+E20/D20</f>
        <v>467.45999894651561</v>
      </c>
      <c r="C20" s="213" t="s">
        <v>335</v>
      </c>
      <c r="D20" s="31">
        <f>+B8</f>
        <v>7973.54</v>
      </c>
      <c r="E20" s="30">
        <v>3727311</v>
      </c>
      <c r="F20" s="195"/>
      <c r="G20" s="17"/>
      <c r="H20" s="32"/>
      <c r="I20" s="16"/>
      <c r="J20" s="16"/>
      <c r="K20" s="16"/>
    </row>
    <row r="21" spans="1:11" ht="15.75" customHeight="1">
      <c r="A21" s="88" t="s">
        <v>471</v>
      </c>
      <c r="B21" s="29">
        <f t="shared" si="0"/>
        <v>25420.929975895273</v>
      </c>
      <c r="C21" s="213" t="s">
        <v>335</v>
      </c>
      <c r="D21" s="31">
        <f>+B8</f>
        <v>7973.54</v>
      </c>
      <c r="E21" s="30">
        <v>202694802</v>
      </c>
      <c r="F21" s="195"/>
      <c r="G21" s="17"/>
      <c r="H21" s="32"/>
      <c r="I21" s="16"/>
      <c r="J21" s="16"/>
      <c r="K21" s="16"/>
    </row>
    <row r="22" spans="1:11" ht="15.75" customHeight="1">
      <c r="A22" s="88" t="s">
        <v>957</v>
      </c>
      <c r="B22" s="29">
        <f t="shared" si="0"/>
        <v>2119.8200548313548</v>
      </c>
      <c r="C22" s="213" t="s">
        <v>335</v>
      </c>
      <c r="D22" s="31">
        <f>+B8</f>
        <v>7973.54</v>
      </c>
      <c r="E22" s="30">
        <v>16902470</v>
      </c>
      <c r="F22" s="195"/>
      <c r="G22" s="17"/>
      <c r="H22" s="32"/>
      <c r="I22" s="16"/>
      <c r="J22" s="16"/>
      <c r="K22" s="16"/>
    </row>
    <row r="23" spans="1:11" ht="15.75" customHeight="1">
      <c r="A23" s="88" t="s">
        <v>469</v>
      </c>
      <c r="B23" s="29">
        <f t="shared" si="0"/>
        <v>26342.830035341893</v>
      </c>
      <c r="C23" s="213" t="s">
        <v>335</v>
      </c>
      <c r="D23" s="31">
        <f>+B8</f>
        <v>7973.54</v>
      </c>
      <c r="E23" s="30">
        <v>210045609</v>
      </c>
      <c r="F23" s="195"/>
      <c r="G23" s="17"/>
      <c r="H23" s="32"/>
      <c r="I23" s="16"/>
      <c r="J23" s="16"/>
      <c r="K23" s="16"/>
    </row>
    <row r="24" spans="1:11" ht="15.75" customHeight="1">
      <c r="A24" s="88" t="s">
        <v>531</v>
      </c>
      <c r="B24" s="29">
        <f t="shared" si="0"/>
        <v>78659.460039079262</v>
      </c>
      <c r="C24" s="213" t="s">
        <v>335</v>
      </c>
      <c r="D24" s="31">
        <f>+B8</f>
        <v>7973.54</v>
      </c>
      <c r="E24" s="30">
        <v>627194351</v>
      </c>
      <c r="F24" s="195"/>
      <c r="G24" s="17"/>
      <c r="H24" s="32"/>
      <c r="I24" s="16"/>
      <c r="J24" s="16"/>
      <c r="K24" s="16"/>
    </row>
    <row r="25" spans="1:11" ht="15.75" customHeight="1">
      <c r="A25" s="88" t="s">
        <v>989</v>
      </c>
      <c r="B25" s="29">
        <f t="shared" si="0"/>
        <v>1362.8200272400966</v>
      </c>
      <c r="C25" s="213" t="s">
        <v>335</v>
      </c>
      <c r="D25" s="31">
        <f>+B8</f>
        <v>7973.54</v>
      </c>
      <c r="E25" s="30">
        <v>10866500</v>
      </c>
      <c r="F25" s="195"/>
      <c r="G25" s="17"/>
      <c r="H25" s="32"/>
      <c r="I25" s="16"/>
      <c r="J25" s="16"/>
      <c r="K25" s="16"/>
    </row>
    <row r="26" spans="1:11" ht="15.75" customHeight="1">
      <c r="A26" s="89"/>
      <c r="B26" s="33"/>
      <c r="C26" s="34"/>
      <c r="D26" s="34"/>
      <c r="E26" s="34"/>
      <c r="F26" s="34"/>
      <c r="G26" s="35"/>
      <c r="H26" s="17"/>
      <c r="I26" s="16"/>
      <c r="J26" s="16"/>
      <c r="K26" s="16"/>
    </row>
    <row r="27" spans="1:11" ht="15.75" customHeight="1">
      <c r="A27" s="20" t="s">
        <v>984</v>
      </c>
      <c r="B27" s="16"/>
      <c r="C27" s="16"/>
      <c r="D27" s="34"/>
      <c r="E27" s="34"/>
      <c r="F27" s="34"/>
      <c r="G27" s="35"/>
      <c r="H27" s="17"/>
      <c r="I27" s="16"/>
      <c r="J27" s="16"/>
      <c r="K27" s="16"/>
    </row>
    <row r="28" spans="1:11" ht="15.75" customHeight="1">
      <c r="A28" s="20"/>
      <c r="B28" s="16"/>
      <c r="C28" s="16"/>
      <c r="D28" s="34"/>
      <c r="E28" s="34"/>
      <c r="F28" s="34"/>
      <c r="G28" s="35"/>
      <c r="H28" s="17"/>
      <c r="I28" s="16"/>
      <c r="J28" s="16"/>
      <c r="K28" s="16"/>
    </row>
    <row r="29" spans="1:11" ht="15.75" customHeight="1">
      <c r="A29" s="87" t="s">
        <v>210</v>
      </c>
      <c r="B29" s="25" t="s">
        <v>211</v>
      </c>
      <c r="C29" s="26" t="s">
        <v>212</v>
      </c>
      <c r="D29" s="26" t="s">
        <v>213</v>
      </c>
      <c r="E29" s="26" t="s">
        <v>214</v>
      </c>
      <c r="G29" s="17"/>
      <c r="H29" s="17"/>
      <c r="I29" s="16"/>
      <c r="J29" s="16"/>
      <c r="K29" s="16"/>
    </row>
    <row r="30" spans="1:11" ht="15.75" customHeight="1">
      <c r="A30" s="90" t="s">
        <v>582</v>
      </c>
      <c r="B30" s="196">
        <v>2.7</v>
      </c>
      <c r="C30" s="197" t="s">
        <v>335</v>
      </c>
      <c r="D30" s="31">
        <f>+$B$8</f>
        <v>7973.54</v>
      </c>
      <c r="E30" s="262">
        <f>+B30*D30</f>
        <v>21528.558000000001</v>
      </c>
      <c r="F30" s="27"/>
      <c r="G30" s="35"/>
      <c r="H30" s="17"/>
      <c r="I30" s="16"/>
      <c r="J30" s="16"/>
      <c r="K30" s="16"/>
    </row>
    <row r="31" spans="1:11" ht="15.75" customHeight="1">
      <c r="A31" s="90" t="s">
        <v>578</v>
      </c>
      <c r="B31" s="196">
        <v>1395.96</v>
      </c>
      <c r="C31" s="197" t="s">
        <v>335</v>
      </c>
      <c r="D31" s="31">
        <f>+$B$8</f>
        <v>7973.54</v>
      </c>
      <c r="E31" s="262">
        <f>+B31*D31</f>
        <v>11130742.898399999</v>
      </c>
      <c r="F31" s="148"/>
      <c r="G31" s="35"/>
      <c r="H31" s="17"/>
      <c r="I31" s="16"/>
      <c r="J31" s="16"/>
      <c r="K31" s="16"/>
    </row>
    <row r="32" spans="1:11" ht="15.75" customHeight="1">
      <c r="A32" s="90" t="s">
        <v>472</v>
      </c>
      <c r="B32" s="196">
        <v>162.59</v>
      </c>
      <c r="C32" s="197" t="s">
        <v>335</v>
      </c>
      <c r="D32" s="31">
        <f>+$B$8</f>
        <v>7973.54</v>
      </c>
      <c r="E32" s="262">
        <f>+B32*D32</f>
        <v>1296417.8685999999</v>
      </c>
      <c r="F32" s="148"/>
      <c r="G32" s="35"/>
      <c r="H32" s="17"/>
      <c r="I32" s="16"/>
      <c r="J32" s="16"/>
      <c r="K32" s="16"/>
    </row>
    <row r="33" spans="1:12" ht="15.75" customHeight="1">
      <c r="A33" s="90" t="s">
        <v>587</v>
      </c>
      <c r="B33" s="196">
        <v>111.46</v>
      </c>
      <c r="C33" s="197" t="s">
        <v>335</v>
      </c>
      <c r="D33" s="31">
        <f>+$B$8</f>
        <v>7973.54</v>
      </c>
      <c r="E33" s="262">
        <f>+B33*D33</f>
        <v>888730.76839999994</v>
      </c>
      <c r="F33" s="148"/>
      <c r="G33" s="35"/>
      <c r="H33" s="17"/>
      <c r="I33" s="16"/>
      <c r="J33" s="16"/>
      <c r="K33" s="16"/>
    </row>
    <row r="34" spans="1:12" ht="15.75" customHeight="1">
      <c r="A34" s="87" t="s">
        <v>423</v>
      </c>
      <c r="B34" s="36"/>
      <c r="C34" s="36"/>
      <c r="D34" s="38"/>
      <c r="E34" s="39">
        <f>+SUM(E30:E33)</f>
        <v>13337420.0934</v>
      </c>
      <c r="F34" s="34"/>
      <c r="G34" s="35"/>
      <c r="H34" s="17"/>
      <c r="I34" s="16"/>
      <c r="J34" s="16"/>
      <c r="K34" s="16"/>
    </row>
    <row r="35" spans="1:12" ht="15.75" customHeight="1">
      <c r="A35" s="89"/>
      <c r="B35" s="33"/>
      <c r="C35" s="34"/>
      <c r="D35" s="34"/>
      <c r="E35" s="34"/>
      <c r="F35" s="34"/>
      <c r="G35" s="35"/>
      <c r="H35" s="17"/>
      <c r="I35" s="16"/>
      <c r="J35" s="16"/>
      <c r="K35" s="16"/>
    </row>
    <row r="36" spans="1:12" ht="16.5" customHeight="1">
      <c r="A36" s="20" t="s">
        <v>241</v>
      </c>
      <c r="B36" s="20"/>
      <c r="C36" s="16"/>
      <c r="D36" s="16"/>
      <c r="E36" s="34"/>
      <c r="F36" s="34"/>
      <c r="G36" s="34"/>
      <c r="H36" s="17"/>
      <c r="I36" s="17"/>
      <c r="J36" s="16"/>
      <c r="K36" s="16"/>
      <c r="L36" s="16"/>
    </row>
    <row r="37" spans="1:12" ht="15.75" customHeight="1">
      <c r="A37" s="87" t="s">
        <v>210</v>
      </c>
      <c r="B37" s="87" t="s">
        <v>429</v>
      </c>
      <c r="C37" s="25" t="s">
        <v>211</v>
      </c>
      <c r="D37" s="26" t="s">
        <v>212</v>
      </c>
      <c r="E37" s="26" t="s">
        <v>213</v>
      </c>
      <c r="F37" s="26" t="s">
        <v>214</v>
      </c>
      <c r="G37" s="27"/>
      <c r="H37" s="17"/>
      <c r="I37" s="17"/>
      <c r="J37" s="16"/>
      <c r="K37" s="16"/>
      <c r="L37" s="16"/>
    </row>
    <row r="38" spans="1:12" customFormat="1" ht="15.75" customHeight="1">
      <c r="A38" s="154" t="s">
        <v>994</v>
      </c>
      <c r="B38" s="197" t="s">
        <v>430</v>
      </c>
      <c r="C38" s="196">
        <v>25000</v>
      </c>
      <c r="D38" s="197" t="s">
        <v>335</v>
      </c>
      <c r="E38" s="427">
        <f>+$B$8</f>
        <v>7973.54</v>
      </c>
      <c r="F38" s="317">
        <f t="shared" ref="F38:F41" si="1">+C38*E38</f>
        <v>199338500</v>
      </c>
      <c r="G38" s="428"/>
      <c r="H38" s="157"/>
      <c r="I38" s="157"/>
      <c r="J38" s="158"/>
      <c r="K38" s="158"/>
      <c r="L38" s="158"/>
    </row>
    <row r="39" spans="1:12" customFormat="1" ht="15.75" customHeight="1">
      <c r="A39" s="154" t="s">
        <v>996</v>
      </c>
      <c r="B39" s="197" t="s">
        <v>959</v>
      </c>
      <c r="C39" s="196">
        <v>25000</v>
      </c>
      <c r="D39" s="197" t="s">
        <v>335</v>
      </c>
      <c r="E39" s="427">
        <f t="shared" ref="E39:E42" si="2">+$B$8</f>
        <v>7973.54</v>
      </c>
      <c r="F39" s="317">
        <f t="shared" si="1"/>
        <v>199338500</v>
      </c>
      <c r="G39" s="428"/>
      <c r="H39" s="157"/>
      <c r="I39" s="157"/>
      <c r="J39" s="158"/>
      <c r="K39" s="158"/>
      <c r="L39" s="158"/>
    </row>
    <row r="40" spans="1:12" customFormat="1" ht="15.75" customHeight="1">
      <c r="A40" s="154" t="s">
        <v>997</v>
      </c>
      <c r="B40" s="197" t="s">
        <v>430</v>
      </c>
      <c r="C40" s="196">
        <v>70000</v>
      </c>
      <c r="D40" s="197" t="s">
        <v>335</v>
      </c>
      <c r="E40" s="427">
        <f t="shared" si="2"/>
        <v>7973.54</v>
      </c>
      <c r="F40" s="317">
        <f t="shared" si="1"/>
        <v>558147800</v>
      </c>
      <c r="G40" s="428"/>
      <c r="H40" s="157"/>
      <c r="I40" s="157"/>
      <c r="J40" s="158"/>
      <c r="K40" s="158"/>
      <c r="L40" s="158"/>
    </row>
    <row r="41" spans="1:12" customFormat="1" ht="15.75" customHeight="1">
      <c r="A41" s="154" t="s">
        <v>995</v>
      </c>
      <c r="B41" s="197" t="s">
        <v>430</v>
      </c>
      <c r="C41" s="196">
        <v>15000</v>
      </c>
      <c r="D41" s="197" t="s">
        <v>335</v>
      </c>
      <c r="E41" s="427">
        <f t="shared" si="2"/>
        <v>7973.54</v>
      </c>
      <c r="F41" s="317">
        <f t="shared" si="1"/>
        <v>119603100</v>
      </c>
      <c r="G41" s="428"/>
      <c r="H41" s="157"/>
      <c r="I41" s="157"/>
      <c r="J41" s="158"/>
      <c r="K41" s="158"/>
      <c r="L41" s="158"/>
    </row>
    <row r="42" spans="1:12" customFormat="1" ht="15.75" customHeight="1">
      <c r="A42" s="154" t="s">
        <v>1028</v>
      </c>
      <c r="B42" s="197" t="s">
        <v>959</v>
      </c>
      <c r="C42" s="196">
        <v>30000</v>
      </c>
      <c r="D42" s="197" t="s">
        <v>335</v>
      </c>
      <c r="E42" s="427">
        <f t="shared" si="2"/>
        <v>7973.54</v>
      </c>
      <c r="F42" s="317">
        <f>+C42*E42</f>
        <v>239206200</v>
      </c>
      <c r="G42" s="428"/>
      <c r="H42" s="157"/>
      <c r="I42" s="157"/>
      <c r="J42" s="158"/>
      <c r="K42" s="158"/>
      <c r="L42" s="158"/>
    </row>
    <row r="43" spans="1:12" ht="15.75" customHeight="1">
      <c r="A43" s="87" t="s">
        <v>423</v>
      </c>
      <c r="B43" s="87"/>
      <c r="C43" s="36"/>
      <c r="D43" s="36"/>
      <c r="E43" s="38"/>
      <c r="F43" s="39">
        <f>SUM(F38:F42)</f>
        <v>1315634100</v>
      </c>
      <c r="G43" s="16"/>
      <c r="H43" s="17"/>
      <c r="I43" s="17"/>
      <c r="J43" s="16"/>
      <c r="K43" s="16"/>
      <c r="L43" s="16"/>
    </row>
    <row r="44" spans="1:12" ht="15.75" customHeight="1">
      <c r="A44" s="20"/>
      <c r="B44" s="20"/>
      <c r="C44" s="16"/>
      <c r="D44" s="16"/>
      <c r="E44" s="40"/>
      <c r="F44" s="40"/>
      <c r="G44" s="16"/>
      <c r="H44" s="17"/>
      <c r="I44" s="17"/>
      <c r="J44" s="16"/>
      <c r="K44" s="16"/>
      <c r="L44" s="16"/>
    </row>
    <row r="45" spans="1:12" ht="15.75" customHeight="1">
      <c r="A45" s="20"/>
      <c r="B45" s="16"/>
      <c r="C45" s="16"/>
      <c r="D45" s="16"/>
      <c r="E45" s="16"/>
      <c r="F45" s="16"/>
      <c r="G45" s="17"/>
      <c r="H45" s="17"/>
      <c r="I45" s="16"/>
      <c r="J45" s="16"/>
      <c r="K45" s="16"/>
    </row>
    <row r="46" spans="1:12" ht="15.75" customHeight="1">
      <c r="A46" s="86"/>
      <c r="B46" s="16"/>
      <c r="C46" s="16"/>
      <c r="D46" s="16"/>
      <c r="E46" s="40"/>
      <c r="F46" s="16"/>
      <c r="G46" s="17"/>
      <c r="H46" s="17"/>
      <c r="I46" s="16"/>
      <c r="J46" s="16"/>
      <c r="K46" s="16"/>
    </row>
    <row r="47" spans="1:12" ht="15.75" customHeight="1">
      <c r="A47" s="20" t="s">
        <v>131</v>
      </c>
      <c r="B47" s="16"/>
      <c r="C47" s="16"/>
      <c r="D47" s="16"/>
      <c r="E47" s="16"/>
      <c r="F47" s="16"/>
      <c r="G47" s="17"/>
      <c r="H47" s="17"/>
      <c r="I47" s="16"/>
      <c r="J47" s="16"/>
      <c r="K47" s="16"/>
    </row>
    <row r="48" spans="1:12" ht="15.75" customHeight="1" thickBot="1">
      <c r="A48" s="20"/>
      <c r="B48" s="16"/>
      <c r="C48" s="16"/>
      <c r="D48" s="16"/>
      <c r="E48" s="16"/>
      <c r="F48" s="16"/>
      <c r="G48" s="17"/>
      <c r="H48" s="17"/>
      <c r="I48" s="16"/>
      <c r="J48" s="16"/>
      <c r="K48" s="16"/>
    </row>
    <row r="49" spans="1:11" ht="15.75" customHeight="1">
      <c r="A49" s="650" t="s">
        <v>215</v>
      </c>
      <c r="B49" s="652" t="s">
        <v>216</v>
      </c>
      <c r="C49" s="652" t="s">
        <v>217</v>
      </c>
      <c r="D49" s="652" t="s">
        <v>218</v>
      </c>
      <c r="E49" s="661" t="s">
        <v>219</v>
      </c>
      <c r="F49" s="16"/>
      <c r="G49" s="17"/>
      <c r="H49" s="17"/>
      <c r="I49" s="16"/>
      <c r="J49" s="16"/>
      <c r="K49" s="16"/>
    </row>
    <row r="50" spans="1:11" ht="15.75" customHeight="1">
      <c r="A50" s="651"/>
      <c r="B50" s="653"/>
      <c r="C50" s="653"/>
      <c r="D50" s="653"/>
      <c r="E50" s="662"/>
      <c r="F50" s="16"/>
      <c r="G50" s="17"/>
      <c r="H50" s="17"/>
      <c r="I50" s="16"/>
      <c r="J50" s="16"/>
      <c r="K50" s="16"/>
    </row>
    <row r="51" spans="1:11" ht="15.75" customHeight="1">
      <c r="A51" s="101" t="s">
        <v>418</v>
      </c>
      <c r="B51" s="145">
        <f>+B8</f>
        <v>7973.54</v>
      </c>
      <c r="C51" s="103">
        <f>+RESULTADO!C73</f>
        <v>97191834</v>
      </c>
      <c r="D51" s="29"/>
      <c r="E51" s="30"/>
      <c r="F51" s="16"/>
      <c r="G51" s="17"/>
      <c r="H51" s="17"/>
      <c r="I51" s="16"/>
      <c r="J51" s="16"/>
      <c r="K51" s="16"/>
    </row>
    <row r="52" spans="1:11" ht="15.75" customHeight="1">
      <c r="A52" s="101" t="s">
        <v>420</v>
      </c>
      <c r="B52" s="102">
        <f>+B9</f>
        <v>7983.79</v>
      </c>
      <c r="C52" s="103"/>
      <c r="D52" s="29"/>
      <c r="E52" s="30"/>
      <c r="F52" s="40"/>
      <c r="G52" s="17"/>
      <c r="H52" s="17"/>
      <c r="I52" s="16"/>
      <c r="J52" s="16"/>
      <c r="K52" s="16"/>
    </row>
    <row r="53" spans="1:11" ht="15.75" customHeight="1">
      <c r="A53" s="101" t="s">
        <v>421</v>
      </c>
      <c r="B53" s="102">
        <f>+B51</f>
        <v>7973.54</v>
      </c>
      <c r="C53" s="103">
        <f>++RESULTADO!C76</f>
        <v>-55922</v>
      </c>
      <c r="D53" s="29"/>
      <c r="E53" s="30"/>
      <c r="F53" s="40"/>
      <c r="G53" s="17"/>
      <c r="H53" s="17"/>
      <c r="I53" s="16"/>
      <c r="J53" s="16"/>
      <c r="K53" s="16"/>
    </row>
    <row r="54" spans="1:11" ht="15.75" customHeight="1">
      <c r="A54" s="104" t="s">
        <v>419</v>
      </c>
      <c r="B54" s="105">
        <f>+B52</f>
        <v>7983.79</v>
      </c>
      <c r="C54" s="103"/>
      <c r="D54" s="106"/>
      <c r="E54" s="70"/>
      <c r="F54" s="40"/>
      <c r="G54" s="17"/>
      <c r="H54" s="17"/>
      <c r="I54" s="16"/>
      <c r="J54" s="16"/>
      <c r="K54" s="16"/>
    </row>
    <row r="55" spans="1:11" ht="15.75" customHeight="1">
      <c r="A55" s="41" t="s">
        <v>220</v>
      </c>
      <c r="B55" s="42"/>
      <c r="C55" s="43">
        <f>SUM(C51:C54)</f>
        <v>97135912</v>
      </c>
      <c r="D55" s="42"/>
      <c r="E55" s="43"/>
      <c r="F55" s="40"/>
      <c r="G55" s="17"/>
      <c r="H55" s="17"/>
      <c r="I55" s="16"/>
      <c r="J55" s="16"/>
      <c r="K55" s="16"/>
    </row>
    <row r="56" spans="1:11" ht="15.75" customHeight="1">
      <c r="A56" s="44"/>
      <c r="B56" s="24"/>
      <c r="C56" s="45"/>
      <c r="D56" s="24"/>
      <c r="E56" s="45"/>
      <c r="F56" s="40"/>
      <c r="G56" s="17"/>
      <c r="H56" s="17"/>
      <c r="I56" s="16"/>
      <c r="J56" s="16"/>
      <c r="K56" s="16"/>
    </row>
    <row r="57" spans="1:11" customFormat="1" ht="15.75" customHeight="1">
      <c r="A57" s="429"/>
      <c r="B57" s="281"/>
      <c r="C57" s="328"/>
      <c r="D57" s="281"/>
      <c r="E57" s="328"/>
      <c r="F57" s="158"/>
      <c r="G57" s="157"/>
      <c r="H57" s="157"/>
      <c r="I57" s="158"/>
      <c r="J57" s="158"/>
      <c r="K57" s="158"/>
    </row>
    <row r="58" spans="1:11" ht="15.75" customHeight="1">
      <c r="A58" s="20" t="s">
        <v>132</v>
      </c>
      <c r="B58" s="16"/>
      <c r="C58" s="16"/>
      <c r="D58" s="16"/>
      <c r="E58" s="16"/>
      <c r="F58" s="16"/>
      <c r="G58" s="17"/>
      <c r="H58" s="17"/>
      <c r="I58" s="16"/>
      <c r="J58" s="16"/>
      <c r="K58" s="16"/>
    </row>
    <row r="59" spans="1:11" ht="15.75" customHeight="1">
      <c r="A59" s="20"/>
      <c r="B59" s="16"/>
      <c r="C59" s="16"/>
      <c r="D59" s="16"/>
      <c r="E59" s="16"/>
      <c r="F59" s="16"/>
      <c r="G59" s="17"/>
      <c r="H59" s="17"/>
      <c r="I59" s="16"/>
      <c r="J59" s="16"/>
      <c r="K59" s="16"/>
    </row>
    <row r="60" spans="1:11" ht="15.75" customHeight="1">
      <c r="A60" s="646" t="s">
        <v>6</v>
      </c>
      <c r="B60" s="654" t="s">
        <v>133</v>
      </c>
      <c r="C60" s="25" t="s">
        <v>134</v>
      </c>
      <c r="D60" s="426" t="s">
        <v>135</v>
      </c>
      <c r="E60" s="46"/>
      <c r="F60" s="46"/>
      <c r="G60" s="17"/>
      <c r="H60" s="17"/>
      <c r="I60" s="16"/>
      <c r="J60" s="16"/>
      <c r="K60" s="16"/>
    </row>
    <row r="61" spans="1:11" ht="15.75" customHeight="1">
      <c r="A61" s="646"/>
      <c r="B61" s="654"/>
      <c r="C61" s="47">
        <v>45747</v>
      </c>
      <c r="D61" s="430">
        <v>45657</v>
      </c>
      <c r="E61" s="48"/>
      <c r="F61" s="48"/>
      <c r="G61" s="17"/>
      <c r="H61" s="17"/>
      <c r="I61" s="16"/>
      <c r="J61" s="16"/>
      <c r="K61" s="16"/>
    </row>
    <row r="62" spans="1:11" ht="15.75" customHeight="1">
      <c r="A62" s="91" t="s">
        <v>136</v>
      </c>
      <c r="B62" s="49"/>
      <c r="C62" s="50">
        <f>SUM(C63:C77)</f>
        <v>4517431254</v>
      </c>
      <c r="D62" s="431">
        <v>2266205565</v>
      </c>
      <c r="E62" s="149"/>
      <c r="F62" s="149"/>
      <c r="G62" s="17"/>
      <c r="H62" s="17"/>
      <c r="I62" s="16"/>
      <c r="J62" s="16"/>
      <c r="K62" s="16"/>
    </row>
    <row r="63" spans="1:11" ht="15.75" customHeight="1">
      <c r="A63" s="92" t="s">
        <v>511</v>
      </c>
      <c r="B63" s="51" t="s">
        <v>137</v>
      </c>
      <c r="C63" s="146">
        <v>200000</v>
      </c>
      <c r="D63" s="146">
        <v>200000</v>
      </c>
      <c r="E63" s="150"/>
      <c r="F63" s="48"/>
      <c r="G63" s="17"/>
      <c r="H63" s="17"/>
      <c r="I63" s="16"/>
      <c r="J63" s="16"/>
      <c r="K63" s="16"/>
    </row>
    <row r="64" spans="1:11" ht="15.75" customHeight="1">
      <c r="A64" s="92" t="s">
        <v>955</v>
      </c>
      <c r="B64" s="51" t="s">
        <v>137</v>
      </c>
      <c r="C64" s="146">
        <v>135710557</v>
      </c>
      <c r="D64" s="146">
        <v>75618903</v>
      </c>
      <c r="E64" s="150"/>
      <c r="F64" s="48"/>
      <c r="G64" s="17"/>
      <c r="H64" s="17"/>
      <c r="I64" s="16"/>
      <c r="J64" s="16"/>
      <c r="K64" s="16"/>
    </row>
    <row r="65" spans="1:11" ht="15.75" customHeight="1">
      <c r="A65" s="92" t="s">
        <v>956</v>
      </c>
      <c r="B65" s="51" t="s">
        <v>137</v>
      </c>
      <c r="C65" s="146">
        <v>9897777</v>
      </c>
      <c r="D65" s="146">
        <v>280388</v>
      </c>
      <c r="E65" s="150"/>
      <c r="F65" s="52"/>
      <c r="G65" s="17"/>
      <c r="H65" s="17"/>
      <c r="I65" s="16"/>
      <c r="J65" s="16"/>
      <c r="K65" s="16"/>
    </row>
    <row r="66" spans="1:11" ht="15.75" customHeight="1">
      <c r="A66" s="92" t="s">
        <v>518</v>
      </c>
      <c r="B66" s="51" t="s">
        <v>137</v>
      </c>
      <c r="C66" s="146">
        <v>8381433</v>
      </c>
      <c r="D66" s="432">
        <v>128529</v>
      </c>
      <c r="E66" s="150"/>
      <c r="F66" s="52"/>
      <c r="G66" s="17"/>
      <c r="H66" s="17"/>
      <c r="I66" s="16"/>
      <c r="J66" s="16"/>
      <c r="K66" s="16"/>
    </row>
    <row r="67" spans="1:11" ht="15.75" customHeight="1">
      <c r="A67" s="92" t="s">
        <v>470</v>
      </c>
      <c r="B67" s="51" t="s">
        <v>335</v>
      </c>
      <c r="C67" s="146">
        <v>3727311</v>
      </c>
      <c r="D67" s="432">
        <v>4167507</v>
      </c>
      <c r="E67" s="150"/>
      <c r="F67" s="52"/>
      <c r="G67" s="17"/>
      <c r="H67" s="17"/>
      <c r="I67" s="16"/>
      <c r="J67" s="16"/>
      <c r="K67" s="16"/>
    </row>
    <row r="68" spans="1:11" ht="15.75" customHeight="1">
      <c r="A68" s="92" t="s">
        <v>471</v>
      </c>
      <c r="B68" s="51" t="s">
        <v>335</v>
      </c>
      <c r="C68" s="146">
        <v>202694802</v>
      </c>
      <c r="D68" s="432">
        <v>188596053</v>
      </c>
      <c r="E68" s="150"/>
      <c r="F68" s="52"/>
      <c r="G68" s="17"/>
      <c r="H68" s="17"/>
      <c r="I68" s="16"/>
      <c r="J68" s="16"/>
      <c r="K68" s="16"/>
    </row>
    <row r="69" spans="1:11" ht="15.75" customHeight="1">
      <c r="A69" s="92" t="s">
        <v>957</v>
      </c>
      <c r="B69" s="51" t="s">
        <v>335</v>
      </c>
      <c r="C69" s="146">
        <v>16902470</v>
      </c>
      <c r="D69" s="432">
        <v>11893558</v>
      </c>
      <c r="E69" s="150"/>
      <c r="F69" s="52"/>
      <c r="G69" s="17"/>
      <c r="H69" s="17"/>
      <c r="I69" s="16"/>
      <c r="J69" s="16"/>
      <c r="K69" s="16"/>
    </row>
    <row r="70" spans="1:11" ht="15.75" customHeight="1">
      <c r="A70" s="92" t="s">
        <v>469</v>
      </c>
      <c r="B70" s="51" t="s">
        <v>335</v>
      </c>
      <c r="C70" s="146">
        <v>210045609</v>
      </c>
      <c r="D70" s="432">
        <v>301773403</v>
      </c>
      <c r="E70" s="150"/>
      <c r="F70" s="52"/>
      <c r="G70" s="17"/>
      <c r="H70" s="17"/>
      <c r="I70" s="16"/>
      <c r="J70" s="16"/>
      <c r="K70" s="16"/>
    </row>
    <row r="71" spans="1:11" ht="15.75" customHeight="1">
      <c r="A71" s="92" t="s">
        <v>523</v>
      </c>
      <c r="B71" s="51" t="s">
        <v>137</v>
      </c>
      <c r="C71" s="146">
        <v>29966524</v>
      </c>
      <c r="D71" s="432">
        <v>21117297</v>
      </c>
      <c r="E71" s="150"/>
      <c r="F71" s="52"/>
      <c r="G71" s="17"/>
      <c r="H71" s="17"/>
      <c r="I71" s="16"/>
      <c r="J71" s="16"/>
      <c r="K71" s="16"/>
    </row>
    <row r="72" spans="1:11" ht="15.75" customHeight="1">
      <c r="A72" s="92" t="s">
        <v>525</v>
      </c>
      <c r="B72" s="51" t="s">
        <v>137</v>
      </c>
      <c r="C72" s="146">
        <v>735</v>
      </c>
      <c r="D72" s="432">
        <v>62652</v>
      </c>
      <c r="E72" s="150"/>
      <c r="F72" s="52"/>
      <c r="G72" s="17"/>
      <c r="H72" s="17"/>
      <c r="I72" s="16"/>
      <c r="J72" s="16"/>
      <c r="K72" s="16"/>
    </row>
    <row r="73" spans="1:11" ht="15.75" customHeight="1">
      <c r="A73" s="92" t="s">
        <v>527</v>
      </c>
      <c r="B73" s="51" t="s">
        <v>137</v>
      </c>
      <c r="C73" s="146">
        <v>226913932</v>
      </c>
      <c r="D73" s="432">
        <v>113293491</v>
      </c>
      <c r="E73" s="150"/>
      <c r="F73" s="52"/>
      <c r="G73" s="17"/>
      <c r="H73" s="17"/>
      <c r="I73" s="16"/>
      <c r="J73" s="16"/>
      <c r="K73" s="16"/>
    </row>
    <row r="74" spans="1:11" ht="15.75" customHeight="1">
      <c r="A74" s="92" t="s">
        <v>958</v>
      </c>
      <c r="B74" s="51" t="s">
        <v>137</v>
      </c>
      <c r="C74" s="146">
        <v>18967360</v>
      </c>
      <c r="D74" s="432">
        <v>3167541</v>
      </c>
      <c r="E74" s="150"/>
      <c r="F74" s="52"/>
      <c r="G74" s="17"/>
      <c r="H74" s="17"/>
      <c r="I74" s="16"/>
      <c r="J74" s="16"/>
      <c r="K74" s="16"/>
    </row>
    <row r="75" spans="1:11" ht="15.75" customHeight="1">
      <c r="A75" s="92" t="s">
        <v>989</v>
      </c>
      <c r="B75" s="51" t="s">
        <v>335</v>
      </c>
      <c r="C75" s="146">
        <v>10866500</v>
      </c>
      <c r="D75" s="432">
        <v>78</v>
      </c>
      <c r="E75" s="150"/>
      <c r="F75" s="52"/>
      <c r="G75" s="17"/>
      <c r="H75" s="17"/>
      <c r="I75" s="16"/>
      <c r="J75" s="16"/>
      <c r="K75" s="16"/>
    </row>
    <row r="76" spans="1:11" ht="15.75" customHeight="1">
      <c r="A76" s="92" t="s">
        <v>531</v>
      </c>
      <c r="B76" s="51" t="s">
        <v>335</v>
      </c>
      <c r="C76" s="146">
        <v>627194351</v>
      </c>
      <c r="D76" s="432">
        <v>347459968</v>
      </c>
      <c r="E76" s="150"/>
      <c r="F76" s="52"/>
      <c r="G76" s="17"/>
      <c r="H76" s="17"/>
      <c r="I76" s="16"/>
      <c r="J76" s="16"/>
      <c r="K76" s="16"/>
    </row>
    <row r="77" spans="1:11" ht="15.75" customHeight="1">
      <c r="A77" s="92" t="s">
        <v>533</v>
      </c>
      <c r="B77" s="51" t="s">
        <v>137</v>
      </c>
      <c r="C77" s="146">
        <v>3015961893</v>
      </c>
      <c r="D77" s="432">
        <v>1198446197</v>
      </c>
      <c r="E77" s="150"/>
      <c r="F77" s="52"/>
      <c r="G77" s="17"/>
      <c r="H77" s="17"/>
      <c r="I77" s="16"/>
      <c r="J77" s="16"/>
      <c r="K77" s="16"/>
    </row>
    <row r="78" spans="1:11" ht="15.75" customHeight="1">
      <c r="A78" s="268"/>
      <c r="B78" s="53"/>
      <c r="C78" s="269"/>
      <c r="D78" s="270"/>
      <c r="E78" s="150"/>
      <c r="F78" s="52"/>
      <c r="G78" s="17"/>
      <c r="H78" s="17"/>
      <c r="I78" s="16"/>
      <c r="J78" s="16"/>
      <c r="K78" s="16"/>
    </row>
    <row r="79" spans="1:11" ht="15.75" customHeight="1">
      <c r="A79" s="20"/>
      <c r="B79" s="53"/>
      <c r="C79" s="54"/>
      <c r="D79" s="52"/>
      <c r="E79" s="52"/>
      <c r="F79" s="52"/>
      <c r="G79" s="17"/>
      <c r="H79" s="17"/>
      <c r="I79" s="16"/>
      <c r="J79" s="16"/>
      <c r="K79" s="16"/>
    </row>
    <row r="80" spans="1:11" ht="15.75" customHeight="1">
      <c r="A80" s="86"/>
      <c r="B80" s="16"/>
      <c r="C80" s="16"/>
      <c r="D80" s="16"/>
      <c r="E80" s="16"/>
      <c r="F80" s="16"/>
      <c r="G80" s="17"/>
      <c r="H80" s="17"/>
      <c r="I80" s="16"/>
      <c r="J80" s="16"/>
      <c r="K80" s="16"/>
    </row>
    <row r="81" spans="1:12" ht="15.75" customHeight="1">
      <c r="A81" s="20" t="s">
        <v>138</v>
      </c>
      <c r="B81" s="16"/>
      <c r="C81" s="16"/>
      <c r="D81" s="16"/>
      <c r="E81" s="16"/>
      <c r="F81" s="16"/>
      <c r="G81" s="17"/>
      <c r="H81" s="17"/>
      <c r="I81" s="16"/>
      <c r="J81" s="16"/>
      <c r="K81" s="16"/>
    </row>
    <row r="82" spans="1:12" ht="15.75" customHeight="1">
      <c r="A82" s="20"/>
      <c r="B82" s="16"/>
      <c r="C82" s="55"/>
      <c r="D82" s="55"/>
      <c r="E82" s="55"/>
      <c r="F82" s="56"/>
      <c r="G82" s="40"/>
      <c r="H82" s="17"/>
      <c r="I82" s="17"/>
      <c r="J82" s="16"/>
      <c r="K82" s="16"/>
      <c r="L82" s="16"/>
    </row>
    <row r="83" spans="1:12" ht="36.75" customHeight="1">
      <c r="A83" s="95" t="s">
        <v>221</v>
      </c>
      <c r="B83" s="25" t="s">
        <v>222</v>
      </c>
      <c r="C83" s="25" t="s">
        <v>223</v>
      </c>
      <c r="D83" s="25" t="s">
        <v>394</v>
      </c>
      <c r="E83" s="25" t="s">
        <v>224</v>
      </c>
      <c r="F83" s="25" t="s">
        <v>225</v>
      </c>
      <c r="G83" s="58"/>
      <c r="H83" s="59"/>
      <c r="I83" s="59"/>
      <c r="J83" s="16"/>
      <c r="K83" s="16"/>
      <c r="L83" s="16"/>
    </row>
    <row r="84" spans="1:12" ht="15.75" customHeight="1">
      <c r="A84" s="87" t="s">
        <v>101</v>
      </c>
      <c r="B84" s="36"/>
      <c r="C84" s="36"/>
      <c r="D84" s="36"/>
      <c r="E84" s="36"/>
      <c r="F84" s="36"/>
      <c r="G84" s="58"/>
      <c r="H84" s="59"/>
      <c r="I84" s="59"/>
      <c r="J84" s="16"/>
      <c r="K84" s="16"/>
      <c r="L84" s="16"/>
    </row>
    <row r="85" spans="1:12" customFormat="1" ht="15.75" customHeight="1">
      <c r="A85" s="154" t="s">
        <v>998</v>
      </c>
      <c r="B85" s="197" t="s">
        <v>226</v>
      </c>
      <c r="C85" s="315">
        <v>1</v>
      </c>
      <c r="D85" s="316" t="s">
        <v>1005</v>
      </c>
      <c r="E85" s="317">
        <v>1000000</v>
      </c>
      <c r="F85" s="317">
        <f>+C85*E85</f>
        <v>1000000</v>
      </c>
      <c r="G85" s="318"/>
      <c r="H85" s="319"/>
      <c r="I85" s="319"/>
      <c r="J85" s="158"/>
      <c r="K85" s="158"/>
      <c r="L85" s="158"/>
    </row>
    <row r="86" spans="1:12" customFormat="1" ht="15.75" customHeight="1">
      <c r="A86" s="154" t="s">
        <v>999</v>
      </c>
      <c r="B86" s="197" t="s">
        <v>226</v>
      </c>
      <c r="C86" s="315">
        <v>35</v>
      </c>
      <c r="D86" s="320" t="s">
        <v>1005</v>
      </c>
      <c r="E86" s="317">
        <v>1000000</v>
      </c>
      <c r="F86" s="317">
        <f t="shared" ref="F86:F94" si="3">+C86*E86</f>
        <v>35000000</v>
      </c>
      <c r="G86" s="318"/>
      <c r="H86" s="319"/>
      <c r="I86" s="319"/>
      <c r="J86" s="158"/>
      <c r="K86" s="158"/>
      <c r="L86" s="158"/>
    </row>
    <row r="87" spans="1:12" customFormat="1" ht="15.75" customHeight="1">
      <c r="A87" s="154" t="s">
        <v>1000</v>
      </c>
      <c r="B87" s="197" t="s">
        <v>226</v>
      </c>
      <c r="C87" s="315">
        <v>128</v>
      </c>
      <c r="D87" s="320" t="s">
        <v>1005</v>
      </c>
      <c r="E87" s="317">
        <v>1000000</v>
      </c>
      <c r="F87" s="317">
        <f t="shared" si="3"/>
        <v>128000000</v>
      </c>
      <c r="G87" s="318"/>
      <c r="H87" s="319"/>
      <c r="I87" s="319"/>
      <c r="J87" s="158"/>
      <c r="K87" s="158"/>
      <c r="L87" s="158"/>
    </row>
    <row r="88" spans="1:12" customFormat="1" ht="15.75" customHeight="1">
      <c r="A88" s="154" t="s">
        <v>1001</v>
      </c>
      <c r="B88" s="197" t="s">
        <v>226</v>
      </c>
      <c r="C88" s="315">
        <v>2</v>
      </c>
      <c r="D88" s="320" t="s">
        <v>1005</v>
      </c>
      <c r="E88" s="317">
        <v>1000000</v>
      </c>
      <c r="F88" s="317">
        <f t="shared" si="3"/>
        <v>2000000</v>
      </c>
      <c r="G88" s="318"/>
      <c r="H88" s="319"/>
      <c r="I88" s="319"/>
      <c r="J88" s="158"/>
      <c r="K88" s="158"/>
      <c r="L88" s="158"/>
    </row>
    <row r="89" spans="1:12" customFormat="1" ht="15.75" customHeight="1">
      <c r="A89" s="154" t="s">
        <v>1002</v>
      </c>
      <c r="B89" s="197" t="s">
        <v>226</v>
      </c>
      <c r="C89" s="315">
        <v>312</v>
      </c>
      <c r="D89" s="320" t="s">
        <v>1005</v>
      </c>
      <c r="E89" s="317">
        <v>1000000</v>
      </c>
      <c r="F89" s="317">
        <f t="shared" si="3"/>
        <v>312000000</v>
      </c>
      <c r="G89" s="318"/>
      <c r="H89" s="319"/>
      <c r="I89" s="319"/>
      <c r="J89" s="158"/>
      <c r="K89" s="158"/>
      <c r="L89" s="158"/>
    </row>
    <row r="90" spans="1:12" customFormat="1" ht="15.75" customHeight="1">
      <c r="A90" s="154" t="s">
        <v>960</v>
      </c>
      <c r="B90" s="197" t="s">
        <v>226</v>
      </c>
      <c r="C90" s="315">
        <v>126</v>
      </c>
      <c r="D90" s="320" t="s">
        <v>1005</v>
      </c>
      <c r="E90" s="317">
        <v>1000000</v>
      </c>
      <c r="F90" s="317">
        <f t="shared" si="3"/>
        <v>126000000</v>
      </c>
      <c r="G90" s="318"/>
      <c r="H90" s="319"/>
      <c r="I90" s="319"/>
      <c r="J90" s="158"/>
      <c r="K90" s="158"/>
      <c r="L90" s="158"/>
    </row>
    <row r="91" spans="1:12" customFormat="1" ht="15.75" customHeight="1">
      <c r="A91" s="154" t="s">
        <v>1003</v>
      </c>
      <c r="B91" s="197" t="s">
        <v>226</v>
      </c>
      <c r="C91" s="315">
        <v>1</v>
      </c>
      <c r="D91" s="320" t="s">
        <v>1005</v>
      </c>
      <c r="E91" s="317">
        <v>1000000</v>
      </c>
      <c r="F91" s="317">
        <f t="shared" si="3"/>
        <v>1000000</v>
      </c>
      <c r="G91" s="318"/>
      <c r="H91" s="319"/>
      <c r="I91" s="319"/>
      <c r="J91" s="158"/>
      <c r="K91" s="158"/>
      <c r="L91" s="158"/>
    </row>
    <row r="92" spans="1:12" customFormat="1" ht="15.75" customHeight="1">
      <c r="A92" s="154" t="s">
        <v>1030</v>
      </c>
      <c r="B92" s="197" t="s">
        <v>226</v>
      </c>
      <c r="C92" s="315">
        <v>108</v>
      </c>
      <c r="D92" s="320" t="s">
        <v>1005</v>
      </c>
      <c r="E92" s="317">
        <v>1000000</v>
      </c>
      <c r="F92" s="317">
        <f t="shared" ref="F92" si="4">+C92*E92</f>
        <v>108000000</v>
      </c>
      <c r="G92" s="318"/>
      <c r="H92" s="319"/>
      <c r="I92" s="319"/>
      <c r="J92" s="158"/>
      <c r="K92" s="158"/>
      <c r="L92" s="158"/>
    </row>
    <row r="93" spans="1:12" customFormat="1" ht="15.75" customHeight="1">
      <c r="A93" s="154" t="s">
        <v>1031</v>
      </c>
      <c r="B93" s="197" t="s">
        <v>226</v>
      </c>
      <c r="C93" s="315">
        <v>43</v>
      </c>
      <c r="D93" s="320" t="s">
        <v>1005</v>
      </c>
      <c r="E93" s="317">
        <v>1000000</v>
      </c>
      <c r="F93" s="317">
        <f t="shared" ref="F93" si="5">+C93*E93</f>
        <v>43000000</v>
      </c>
      <c r="G93" s="318"/>
      <c r="H93" s="319"/>
      <c r="I93" s="319"/>
      <c r="J93" s="158"/>
      <c r="K93" s="158"/>
      <c r="L93" s="158"/>
    </row>
    <row r="94" spans="1:12" customFormat="1" ht="15.75" customHeight="1">
      <c r="A94" s="154" t="s">
        <v>1004</v>
      </c>
      <c r="B94" s="197" t="s">
        <v>226</v>
      </c>
      <c r="C94" s="315">
        <v>129</v>
      </c>
      <c r="D94" s="320" t="s">
        <v>1005</v>
      </c>
      <c r="E94" s="317">
        <v>1000000</v>
      </c>
      <c r="F94" s="317">
        <f t="shared" si="3"/>
        <v>129000000</v>
      </c>
      <c r="G94" s="321"/>
      <c r="H94" s="319"/>
      <c r="I94" s="319"/>
      <c r="J94" s="158"/>
      <c r="K94" s="158"/>
      <c r="L94" s="158"/>
    </row>
    <row r="95" spans="1:12" customFormat="1" ht="15.75" customHeight="1">
      <c r="A95" s="154" t="s">
        <v>1032</v>
      </c>
      <c r="B95" s="197" t="s">
        <v>226</v>
      </c>
      <c r="C95" s="315">
        <v>195</v>
      </c>
      <c r="D95" s="320" t="s">
        <v>1005</v>
      </c>
      <c r="E95" s="317">
        <v>1000000</v>
      </c>
      <c r="F95" s="317">
        <f t="shared" ref="F95:F96" si="6">+C95*E95</f>
        <v>195000000</v>
      </c>
      <c r="G95" s="321"/>
      <c r="H95" s="319"/>
      <c r="I95" s="319"/>
      <c r="J95" s="158"/>
      <c r="K95" s="158"/>
      <c r="L95" s="158"/>
    </row>
    <row r="96" spans="1:12" customFormat="1" ht="15.75" customHeight="1">
      <c r="A96" s="154" t="s">
        <v>1033</v>
      </c>
      <c r="B96" s="197" t="s">
        <v>226</v>
      </c>
      <c r="C96" s="315">
        <v>308</v>
      </c>
      <c r="D96" s="320" t="s">
        <v>1005</v>
      </c>
      <c r="E96" s="317">
        <v>1000000</v>
      </c>
      <c r="F96" s="317">
        <f t="shared" si="6"/>
        <v>308000000</v>
      </c>
      <c r="G96" s="321"/>
      <c r="H96" s="319"/>
      <c r="I96" s="319"/>
      <c r="J96" s="158"/>
      <c r="K96" s="158"/>
      <c r="L96" s="158"/>
    </row>
    <row r="97" spans="1:12" customFormat="1" ht="15.75" customHeight="1">
      <c r="A97" s="154" t="s">
        <v>994</v>
      </c>
      <c r="B97" s="197" t="s">
        <v>226</v>
      </c>
      <c r="C97" s="315">
        <v>25</v>
      </c>
      <c r="D97" s="320" t="s">
        <v>335</v>
      </c>
      <c r="E97" s="196">
        <v>25000</v>
      </c>
      <c r="F97" s="317">
        <f>+E97*$B$8</f>
        <v>199338500</v>
      </c>
      <c r="G97" s="321"/>
      <c r="H97" s="319"/>
      <c r="I97" s="319"/>
      <c r="J97" s="158"/>
      <c r="K97" s="158"/>
      <c r="L97" s="158"/>
    </row>
    <row r="98" spans="1:12" customFormat="1" ht="15.75" customHeight="1">
      <c r="A98" s="154" t="s">
        <v>1032</v>
      </c>
      <c r="B98" s="197" t="s">
        <v>226</v>
      </c>
      <c r="C98" s="315">
        <v>70</v>
      </c>
      <c r="D98" s="320" t="s">
        <v>335</v>
      </c>
      <c r="E98" s="196">
        <v>70000</v>
      </c>
      <c r="F98" s="317">
        <f>+E98*$B$8</f>
        <v>558147800</v>
      </c>
      <c r="G98" s="321"/>
      <c r="H98" s="319"/>
      <c r="I98" s="319"/>
      <c r="J98" s="158"/>
      <c r="K98" s="158"/>
      <c r="L98" s="158"/>
    </row>
    <row r="99" spans="1:12" customFormat="1" ht="15.75" customHeight="1">
      <c r="A99" s="154" t="s">
        <v>995</v>
      </c>
      <c r="B99" s="197" t="s">
        <v>226</v>
      </c>
      <c r="C99" s="315">
        <v>15</v>
      </c>
      <c r="D99" s="320" t="s">
        <v>335</v>
      </c>
      <c r="E99" s="196">
        <v>15000</v>
      </c>
      <c r="F99" s="317">
        <f>+E99*$B$8</f>
        <v>119603100</v>
      </c>
      <c r="G99" s="321"/>
      <c r="H99" s="319"/>
      <c r="I99" s="319"/>
      <c r="J99" s="158"/>
      <c r="K99" s="158"/>
      <c r="L99" s="158"/>
    </row>
    <row r="100" spans="1:12" customFormat="1" ht="15.75" customHeight="1">
      <c r="A100" s="154" t="s">
        <v>1029</v>
      </c>
      <c r="B100" s="197" t="s">
        <v>959</v>
      </c>
      <c r="C100" s="315">
        <v>1</v>
      </c>
      <c r="D100" s="320" t="s">
        <v>1005</v>
      </c>
      <c r="E100" s="317">
        <v>100000000</v>
      </c>
      <c r="F100" s="317">
        <v>100000000</v>
      </c>
      <c r="G100" s="321"/>
      <c r="H100" s="319"/>
      <c r="I100" s="319"/>
      <c r="J100" s="158"/>
      <c r="K100" s="158"/>
      <c r="L100" s="158"/>
    </row>
    <row r="101" spans="1:12" customFormat="1" ht="15.75" customHeight="1">
      <c r="A101" s="154" t="s">
        <v>1034</v>
      </c>
      <c r="B101" s="197" t="s">
        <v>959</v>
      </c>
      <c r="C101" s="315">
        <v>1</v>
      </c>
      <c r="D101" s="320" t="s">
        <v>335</v>
      </c>
      <c r="E101" s="196">
        <v>25000</v>
      </c>
      <c r="F101" s="317">
        <f>+E101*$B$8</f>
        <v>199338500</v>
      </c>
      <c r="G101" s="321"/>
      <c r="H101" s="319"/>
      <c r="I101" s="319"/>
      <c r="J101" s="158"/>
      <c r="K101" s="158"/>
      <c r="L101" s="158"/>
    </row>
    <row r="102" spans="1:12" customFormat="1" ht="15.75" customHeight="1">
      <c r="A102" s="154" t="s">
        <v>1006</v>
      </c>
      <c r="B102" s="197" t="s">
        <v>959</v>
      </c>
      <c r="C102" s="315">
        <v>1</v>
      </c>
      <c r="D102" s="320" t="s">
        <v>335</v>
      </c>
      <c r="E102" s="196">
        <v>30000</v>
      </c>
      <c r="F102" s="317">
        <f>+E102*$B$8</f>
        <v>239206200</v>
      </c>
      <c r="G102" s="321"/>
      <c r="H102" s="319"/>
      <c r="I102" s="319"/>
      <c r="J102" s="158"/>
      <c r="K102" s="158"/>
      <c r="L102" s="158"/>
    </row>
    <row r="103" spans="1:12" customFormat="1" ht="15.75" customHeight="1">
      <c r="A103" s="154" t="s">
        <v>477</v>
      </c>
      <c r="B103" s="197" t="s">
        <v>336</v>
      </c>
      <c r="C103" s="315">
        <f>+F103/E103</f>
        <v>2739</v>
      </c>
      <c r="D103" s="320" t="s">
        <v>1005</v>
      </c>
      <c r="E103" s="317">
        <v>500000</v>
      </c>
      <c r="F103" s="317">
        <v>1369500000</v>
      </c>
      <c r="G103" s="322"/>
      <c r="H103" s="322"/>
      <c r="I103" s="319"/>
      <c r="J103" s="158"/>
      <c r="K103" s="158"/>
      <c r="L103" s="158"/>
    </row>
    <row r="104" spans="1:12" customFormat="1" ht="15.75" customHeight="1">
      <c r="A104" s="154" t="s">
        <v>985</v>
      </c>
      <c r="B104" s="197" t="s">
        <v>336</v>
      </c>
      <c r="C104" s="315">
        <v>9</v>
      </c>
      <c r="D104" s="320" t="s">
        <v>1005</v>
      </c>
      <c r="E104" s="317">
        <v>1000000</v>
      </c>
      <c r="F104" s="317">
        <v>2710000000</v>
      </c>
      <c r="G104" s="321"/>
      <c r="H104" s="319"/>
      <c r="I104" s="319"/>
      <c r="J104" s="158"/>
      <c r="K104" s="158"/>
      <c r="L104" s="158"/>
    </row>
    <row r="105" spans="1:12" ht="15.75" customHeight="1">
      <c r="A105" s="87" t="s">
        <v>491</v>
      </c>
      <c r="B105" s="36"/>
      <c r="C105" s="36"/>
      <c r="D105" s="36"/>
      <c r="E105" s="38"/>
      <c r="F105" s="62">
        <f>SUM(F85:F104)</f>
        <v>6883134100</v>
      </c>
      <c r="G105" s="58"/>
      <c r="H105" s="58"/>
      <c r="I105" s="59"/>
      <c r="J105" s="16"/>
      <c r="K105" s="16"/>
      <c r="L105" s="16"/>
    </row>
    <row r="106" spans="1:12" ht="15.75" customHeight="1">
      <c r="A106" s="87" t="s">
        <v>424</v>
      </c>
      <c r="B106" s="36"/>
      <c r="C106" s="36"/>
      <c r="D106" s="36"/>
      <c r="E106" s="38"/>
      <c r="F106" s="62">
        <v>7354646813.9799995</v>
      </c>
      <c r="G106" s="58"/>
      <c r="H106" s="58"/>
      <c r="I106" s="58"/>
      <c r="J106" s="16"/>
      <c r="K106" s="16"/>
      <c r="L106" s="16"/>
    </row>
    <row r="107" spans="1:12" ht="15.75" customHeight="1">
      <c r="A107" s="20"/>
      <c r="B107" s="16"/>
      <c r="C107" s="16"/>
      <c r="D107" s="16"/>
      <c r="E107" s="55"/>
      <c r="F107" s="45"/>
      <c r="G107" s="58"/>
      <c r="H107" s="59"/>
      <c r="I107" s="59"/>
      <c r="J107" s="16"/>
      <c r="K107" s="16"/>
      <c r="L107" s="16"/>
    </row>
    <row r="108" spans="1:12" customFormat="1" ht="15.75" customHeight="1">
      <c r="A108" s="323" t="s">
        <v>221</v>
      </c>
      <c r="B108" s="324" t="s">
        <v>222</v>
      </c>
      <c r="C108" s="324" t="s">
        <v>223</v>
      </c>
      <c r="D108" s="324" t="s">
        <v>394</v>
      </c>
      <c r="E108" s="324" t="s">
        <v>224</v>
      </c>
      <c r="F108" s="324" t="s">
        <v>225</v>
      </c>
      <c r="G108" s="321"/>
      <c r="H108" s="319"/>
      <c r="I108" s="319"/>
      <c r="J108" s="158"/>
      <c r="K108" s="158"/>
      <c r="L108" s="158"/>
    </row>
    <row r="109" spans="1:12" customFormat="1" ht="15.75" customHeight="1">
      <c r="A109" s="325" t="s">
        <v>492</v>
      </c>
      <c r="B109" s="154"/>
      <c r="C109" s="154"/>
      <c r="D109" s="154"/>
      <c r="E109" s="154"/>
      <c r="F109" s="154"/>
      <c r="G109" s="321"/>
      <c r="H109" s="319"/>
      <c r="I109" s="319"/>
      <c r="J109" s="158"/>
      <c r="K109" s="158"/>
      <c r="L109" s="158"/>
    </row>
    <row r="110" spans="1:12" customFormat="1" ht="15.75" customHeight="1">
      <c r="A110" s="154" t="s">
        <v>961</v>
      </c>
      <c r="B110" s="197" t="s">
        <v>226</v>
      </c>
      <c r="C110" s="315">
        <f>+F110/E110</f>
        <v>791.09100000000001</v>
      </c>
      <c r="D110" s="316" t="s">
        <v>395</v>
      </c>
      <c r="E110" s="317">
        <v>1000000</v>
      </c>
      <c r="F110" s="317">
        <f>+BALANCE!C52</f>
        <v>791091000</v>
      </c>
      <c r="G110" s="321"/>
      <c r="H110" s="319"/>
      <c r="I110" s="319"/>
      <c r="J110" s="158"/>
      <c r="K110" s="158"/>
      <c r="L110" s="158"/>
    </row>
    <row r="111" spans="1:12" customFormat="1" ht="15.75" customHeight="1">
      <c r="A111" s="325" t="s">
        <v>493</v>
      </c>
      <c r="B111" s="154"/>
      <c r="C111" s="154"/>
      <c r="D111" s="154"/>
      <c r="E111" s="320"/>
      <c r="F111" s="326">
        <f>SUM(F110:F110)</f>
        <v>791091000</v>
      </c>
      <c r="G111" s="321"/>
      <c r="H111" s="319"/>
      <c r="I111" s="374"/>
      <c r="J111" s="158"/>
      <c r="K111" s="158"/>
      <c r="L111" s="158"/>
    </row>
    <row r="112" spans="1:12" customFormat="1" ht="15.75" customHeight="1">
      <c r="A112" s="325" t="s">
        <v>424</v>
      </c>
      <c r="B112" s="154"/>
      <c r="C112" s="154"/>
      <c r="D112" s="154"/>
      <c r="E112" s="320"/>
      <c r="F112" s="326">
        <v>726359000</v>
      </c>
      <c r="G112" s="321"/>
      <c r="H112" s="319"/>
      <c r="I112" s="319"/>
      <c r="J112" s="158"/>
      <c r="K112" s="158"/>
      <c r="L112" s="158"/>
    </row>
    <row r="113" spans="1:11" customFormat="1" ht="15.75" customHeight="1">
      <c r="A113" s="231"/>
      <c r="B113" s="158"/>
      <c r="C113" s="158"/>
      <c r="D113" s="327"/>
      <c r="E113" s="328"/>
      <c r="F113" s="321"/>
      <c r="G113" s="319"/>
      <c r="H113" s="319"/>
      <c r="I113" s="158"/>
      <c r="J113" s="158"/>
      <c r="K113" s="158"/>
    </row>
    <row r="114" spans="1:11" customFormat="1" ht="15.75" customHeight="1">
      <c r="A114" s="329"/>
      <c r="B114" s="330"/>
      <c r="C114" s="330"/>
      <c r="D114" s="158"/>
      <c r="E114" s="328"/>
      <c r="F114" s="321"/>
      <c r="G114" s="319"/>
      <c r="H114" s="319"/>
      <c r="I114" s="158"/>
      <c r="J114" s="158"/>
      <c r="K114" s="158"/>
    </row>
    <row r="115" spans="1:11" customFormat="1" ht="32.25" customHeight="1">
      <c r="A115" s="331" t="s">
        <v>411</v>
      </c>
      <c r="B115" s="332" t="s">
        <v>265</v>
      </c>
      <c r="C115" s="332" t="s">
        <v>358</v>
      </c>
      <c r="D115" s="332" t="s">
        <v>266</v>
      </c>
      <c r="E115" s="328"/>
      <c r="F115" s="321"/>
      <c r="G115" s="319"/>
      <c r="H115" s="319"/>
      <c r="I115" s="158"/>
      <c r="J115" s="158"/>
      <c r="K115" s="158"/>
    </row>
    <row r="116" spans="1:11" customFormat="1" ht="15.75" customHeight="1">
      <c r="A116" s="333" t="s">
        <v>425</v>
      </c>
      <c r="B116" s="334">
        <v>200000000</v>
      </c>
      <c r="C116" s="334">
        <v>802000000</v>
      </c>
      <c r="D116" s="334">
        <f>+C116+B116</f>
        <v>1002000000</v>
      </c>
      <c r="E116" s="335"/>
      <c r="F116" s="321"/>
      <c r="G116" s="319"/>
      <c r="H116" s="319"/>
      <c r="I116" s="158"/>
      <c r="J116" s="158"/>
      <c r="K116" s="158"/>
    </row>
    <row r="117" spans="1:11" customFormat="1" ht="15.75" customHeight="1">
      <c r="A117" s="333" t="s">
        <v>426</v>
      </c>
      <c r="B117" s="334">
        <v>200000000</v>
      </c>
      <c r="C117" s="334">
        <v>802000000</v>
      </c>
      <c r="D117" s="334">
        <f>+C117+B117</f>
        <v>1002000000</v>
      </c>
      <c r="E117" s="336"/>
      <c r="F117" s="158"/>
      <c r="G117" s="157"/>
      <c r="H117" s="157"/>
      <c r="I117" s="158"/>
      <c r="J117" s="158"/>
      <c r="K117" s="158"/>
    </row>
    <row r="118" spans="1:11" customFormat="1" ht="15.75" customHeight="1">
      <c r="A118" s="337"/>
      <c r="B118" s="338"/>
      <c r="C118" s="338"/>
      <c r="D118" s="338"/>
      <c r="E118" s="336"/>
      <c r="F118" s="336"/>
      <c r="G118" s="157"/>
      <c r="H118" s="157"/>
      <c r="I118" s="158"/>
      <c r="J118" s="158"/>
      <c r="K118" s="158"/>
    </row>
    <row r="119" spans="1:11" ht="15.75" customHeight="1">
      <c r="A119" s="20" t="s">
        <v>337</v>
      </c>
      <c r="B119" s="16"/>
      <c r="C119" s="16"/>
      <c r="D119" s="16"/>
      <c r="E119" s="16"/>
      <c r="F119" s="16"/>
      <c r="G119" s="17"/>
      <c r="H119" s="17"/>
      <c r="I119" s="16"/>
      <c r="J119" s="16"/>
      <c r="K119" s="16"/>
    </row>
    <row r="120" spans="1:11" ht="13.5" customHeight="1">
      <c r="A120" s="20"/>
      <c r="B120" s="16"/>
      <c r="C120" s="16"/>
      <c r="D120" s="16"/>
      <c r="E120" s="16"/>
      <c r="F120" s="16"/>
      <c r="G120" s="17"/>
      <c r="H120" s="17"/>
      <c r="I120" s="16"/>
      <c r="J120" s="16"/>
      <c r="K120" s="16"/>
    </row>
    <row r="121" spans="1:11" ht="15.6" customHeight="1">
      <c r="A121" s="648" t="s">
        <v>126</v>
      </c>
      <c r="B121" s="66" t="s">
        <v>134</v>
      </c>
      <c r="C121" s="66" t="s">
        <v>135</v>
      </c>
      <c r="D121" s="151"/>
      <c r="E121" s="16"/>
      <c r="G121" s="17"/>
      <c r="H121" s="17"/>
      <c r="I121" s="16"/>
      <c r="J121" s="16"/>
      <c r="K121" s="16"/>
    </row>
    <row r="122" spans="1:11" ht="15.75" customHeight="1">
      <c r="A122" s="648"/>
      <c r="B122" s="271">
        <v>45747</v>
      </c>
      <c r="C122" s="271">
        <v>45657</v>
      </c>
      <c r="D122" s="16"/>
      <c r="E122" s="16"/>
      <c r="F122" s="16"/>
      <c r="G122" s="17"/>
      <c r="H122" s="17"/>
      <c r="I122" s="16"/>
      <c r="J122" s="16"/>
      <c r="K122" s="16"/>
    </row>
    <row r="123" spans="1:11" ht="15.75" customHeight="1">
      <c r="A123" s="199" t="s">
        <v>440</v>
      </c>
      <c r="B123" s="63">
        <f>+BALANCE!C26</f>
        <v>2124249067</v>
      </c>
      <c r="C123" s="141">
        <v>1010481213</v>
      </c>
      <c r="D123" s="40"/>
      <c r="E123" s="16"/>
      <c r="G123" s="17"/>
      <c r="H123" s="17"/>
      <c r="I123" s="16"/>
      <c r="J123" s="16"/>
      <c r="K123" s="16"/>
    </row>
    <row r="124" spans="1:11" ht="15.75" customHeight="1">
      <c r="A124" s="199" t="s">
        <v>441</v>
      </c>
      <c r="B124" s="63">
        <f>+BALANCE!C27</f>
        <v>72382768</v>
      </c>
      <c r="C124" s="141">
        <v>44414538</v>
      </c>
      <c r="D124" s="40"/>
      <c r="E124" s="16"/>
      <c r="F124" s="16"/>
      <c r="G124" s="17"/>
      <c r="H124" s="17"/>
      <c r="I124" s="16"/>
      <c r="J124" s="16"/>
      <c r="K124" s="16"/>
    </row>
    <row r="125" spans="1:11" ht="15.75" customHeight="1">
      <c r="A125" s="199" t="s">
        <v>18</v>
      </c>
      <c r="B125" s="63">
        <f>+BALANCE!C28</f>
        <v>33010265338</v>
      </c>
      <c r="C125" s="141">
        <v>170412323</v>
      </c>
      <c r="D125" s="40"/>
      <c r="E125" s="16"/>
      <c r="F125" s="16"/>
      <c r="G125" s="17"/>
      <c r="H125" s="17"/>
      <c r="I125" s="16"/>
      <c r="J125" s="16"/>
      <c r="K125" s="16"/>
    </row>
    <row r="126" spans="1:11" ht="15.75" customHeight="1">
      <c r="A126" s="96" t="s">
        <v>382</v>
      </c>
      <c r="B126" s="65">
        <f>SUM(B123:B125)</f>
        <v>35206897173</v>
      </c>
      <c r="C126" s="142">
        <f>SUM(C123:C125)</f>
        <v>1225308074</v>
      </c>
      <c r="D126" s="40"/>
      <c r="E126" s="40"/>
      <c r="F126" s="74"/>
      <c r="G126" s="17"/>
      <c r="H126" s="17"/>
      <c r="I126" s="16"/>
      <c r="J126" s="16"/>
      <c r="K126" s="16"/>
    </row>
    <row r="127" spans="1:11" ht="15.75" customHeight="1">
      <c r="A127" s="20"/>
      <c r="B127" s="16"/>
      <c r="C127" s="16"/>
      <c r="D127" s="16"/>
      <c r="E127" s="16"/>
      <c r="F127" s="16"/>
      <c r="G127" s="17"/>
      <c r="H127" s="17"/>
      <c r="I127" s="16"/>
      <c r="J127" s="16"/>
      <c r="K127" s="16"/>
    </row>
    <row r="128" spans="1:11" ht="15.75" customHeight="1">
      <c r="A128" s="20" t="s">
        <v>414</v>
      </c>
      <c r="B128" s="16"/>
      <c r="C128" s="16"/>
      <c r="D128" s="16"/>
      <c r="E128" s="16"/>
      <c r="F128" s="16"/>
      <c r="G128" s="17"/>
      <c r="H128" s="17"/>
      <c r="I128" s="16"/>
      <c r="J128" s="16"/>
      <c r="K128" s="16"/>
    </row>
    <row r="129" spans="1:11" customFormat="1" ht="15.75" customHeight="1">
      <c r="A129" s="655" t="s">
        <v>479</v>
      </c>
      <c r="B129" s="272" t="s">
        <v>134</v>
      </c>
      <c r="C129" s="272" t="s">
        <v>135</v>
      </c>
      <c r="D129" s="273"/>
      <c r="E129" s="273"/>
      <c r="F129" s="158"/>
      <c r="G129" s="157"/>
      <c r="H129" s="157"/>
      <c r="I129" s="158"/>
      <c r="J129" s="158"/>
      <c r="K129" s="158"/>
    </row>
    <row r="130" spans="1:11" customFormat="1" ht="15.75" customHeight="1">
      <c r="A130" s="655"/>
      <c r="B130" s="271">
        <v>45747</v>
      </c>
      <c r="C130" s="271">
        <v>45657</v>
      </c>
      <c r="D130" s="158"/>
      <c r="E130" s="158"/>
      <c r="F130" s="158"/>
      <c r="G130" s="157"/>
      <c r="H130" s="157"/>
      <c r="I130" s="158"/>
      <c r="J130" s="158"/>
      <c r="K130" s="158"/>
    </row>
    <row r="131" spans="1:11" customFormat="1" ht="15.75" customHeight="1">
      <c r="A131" s="274" t="s">
        <v>442</v>
      </c>
      <c r="B131" s="275">
        <f>+BALANCE!C29</f>
        <v>32328531</v>
      </c>
      <c r="C131" s="275">
        <v>0</v>
      </c>
      <c r="D131" s="158"/>
      <c r="E131" s="158"/>
      <c r="F131" s="158"/>
      <c r="G131" s="157"/>
      <c r="H131" s="157"/>
      <c r="I131" s="158"/>
      <c r="J131" s="158"/>
      <c r="K131" s="158"/>
    </row>
    <row r="132" spans="1:11" customFormat="1" ht="15.75" customHeight="1">
      <c r="A132" s="274" t="s">
        <v>443</v>
      </c>
      <c r="B132" s="275">
        <f>+BALANCE!C32</f>
        <v>62444307</v>
      </c>
      <c r="C132" s="275">
        <v>57183445</v>
      </c>
      <c r="D132" s="158"/>
      <c r="E132" s="158"/>
      <c r="F132" s="158"/>
      <c r="G132" s="157"/>
      <c r="H132" s="157"/>
      <c r="I132" s="158"/>
      <c r="J132" s="158"/>
      <c r="K132" s="158"/>
    </row>
    <row r="133" spans="1:11" customFormat="1" ht="15.75" customHeight="1">
      <c r="A133" s="274" t="s">
        <v>444</v>
      </c>
      <c r="B133" s="275">
        <f>+BALANCE!C34</f>
        <v>5027040</v>
      </c>
      <c r="C133" s="275">
        <v>10290144</v>
      </c>
      <c r="D133" s="158"/>
      <c r="E133" s="158"/>
      <c r="F133" s="158"/>
      <c r="G133" s="157"/>
      <c r="H133" s="157"/>
      <c r="I133" s="158"/>
      <c r="J133" s="158"/>
      <c r="K133" s="158"/>
    </row>
    <row r="134" spans="1:11" customFormat="1" ht="15.75" customHeight="1">
      <c r="A134" s="274" t="s">
        <v>451</v>
      </c>
      <c r="B134" s="275">
        <f>+BALANCE!C30</f>
        <v>849136534</v>
      </c>
      <c r="C134" s="275">
        <v>49500910</v>
      </c>
      <c r="D134" s="158"/>
      <c r="E134" s="158"/>
      <c r="F134" s="158"/>
      <c r="G134" s="157"/>
      <c r="H134" s="157"/>
      <c r="I134" s="158"/>
      <c r="J134" s="158"/>
      <c r="K134" s="158"/>
    </row>
    <row r="135" spans="1:11" customFormat="1" ht="15.75" customHeight="1">
      <c r="A135" s="274" t="str">
        <f>+BALANCE!B33</f>
        <v>Retención de IDU</v>
      </c>
      <c r="B135" s="275">
        <f>+VLOOKUP(A135,BALANCE!B30:C41,2,0)</f>
        <v>9986600</v>
      </c>
      <c r="C135" s="275">
        <v>9986600</v>
      </c>
      <c r="D135" s="158"/>
      <c r="E135" s="158"/>
      <c r="F135" s="158"/>
      <c r="G135" s="157"/>
      <c r="H135" s="157"/>
      <c r="I135" s="158"/>
      <c r="J135" s="158"/>
      <c r="K135" s="158"/>
    </row>
    <row r="136" spans="1:11" customFormat="1" ht="15.75" customHeight="1">
      <c r="A136" s="199" t="str">
        <f>+BALANCE!B31</f>
        <v>Dividendos a Cobrar</v>
      </c>
      <c r="B136" s="275">
        <f>+BALANCE!C31</f>
        <v>0</v>
      </c>
      <c r="C136" s="275">
        <v>0</v>
      </c>
      <c r="D136" s="158"/>
      <c r="E136" s="158"/>
      <c r="F136" s="158"/>
      <c r="G136" s="157"/>
      <c r="H136" s="157"/>
      <c r="I136" s="158"/>
      <c r="J136" s="158"/>
      <c r="K136" s="158"/>
    </row>
    <row r="137" spans="1:11" customFormat="1" ht="15.75" customHeight="1">
      <c r="A137" s="199" t="str">
        <f>+BALANCE!B36</f>
        <v>Cuentas por cobrar a Personas y Empresas Relacionadas CP</v>
      </c>
      <c r="B137" s="275">
        <f>+BALANCE!C36</f>
        <v>93540029</v>
      </c>
      <c r="C137" s="275">
        <v>44274879</v>
      </c>
      <c r="D137" s="158"/>
      <c r="E137" s="158"/>
      <c r="F137" s="158"/>
      <c r="G137" s="157"/>
      <c r="H137" s="157"/>
      <c r="I137" s="158"/>
      <c r="J137" s="158"/>
      <c r="K137" s="158"/>
    </row>
    <row r="138" spans="1:11" customFormat="1" ht="15.75" customHeight="1">
      <c r="A138" s="199" t="str">
        <f>+BALANCE!B35</f>
        <v>Otros Anticipos</v>
      </c>
      <c r="B138" s="275">
        <f>+BALANCE!C35</f>
        <v>2702631</v>
      </c>
      <c r="C138" s="275">
        <v>2702631</v>
      </c>
      <c r="D138" s="158"/>
      <c r="E138" s="158"/>
      <c r="F138" s="158"/>
      <c r="G138" s="157"/>
      <c r="H138" s="157"/>
      <c r="I138" s="158"/>
      <c r="J138" s="158"/>
      <c r="K138" s="158"/>
    </row>
    <row r="139" spans="1:11" customFormat="1" ht="15.75" customHeight="1">
      <c r="A139" s="199" t="s">
        <v>949</v>
      </c>
      <c r="B139" s="275">
        <f>+VLOOKUP(A139,BALANCE!B36:C47,2,0)</f>
        <v>0</v>
      </c>
      <c r="C139" s="275"/>
      <c r="D139" s="158"/>
      <c r="E139" s="158"/>
      <c r="F139" s="158"/>
      <c r="G139" s="157"/>
      <c r="H139" s="157"/>
      <c r="I139" s="158"/>
      <c r="J139" s="158"/>
      <c r="K139" s="158"/>
    </row>
    <row r="140" spans="1:11" ht="15.75" customHeight="1">
      <c r="A140" s="96" t="s">
        <v>415</v>
      </c>
      <c r="B140" s="65">
        <f>SUM(B131:B139)</f>
        <v>1055165672</v>
      </c>
      <c r="C140" s="65">
        <f>SUM(C131:C139)</f>
        <v>173938609</v>
      </c>
      <c r="D140" s="40"/>
      <c r="E140" s="40"/>
      <c r="F140" s="16"/>
      <c r="G140" s="17"/>
      <c r="H140" s="17"/>
      <c r="I140" s="16"/>
      <c r="J140" s="16"/>
      <c r="K140" s="16"/>
    </row>
    <row r="141" spans="1:11" ht="15.75" customHeight="1">
      <c r="A141" s="86"/>
      <c r="B141" s="16"/>
      <c r="C141" s="16"/>
      <c r="D141" s="40"/>
      <c r="E141" s="16"/>
      <c r="F141" s="16"/>
      <c r="G141" s="17"/>
      <c r="H141" s="17"/>
      <c r="I141" s="16"/>
      <c r="J141" s="16"/>
      <c r="K141" s="16"/>
    </row>
    <row r="142" spans="1:11" ht="15.75" customHeight="1">
      <c r="A142" s="20" t="s">
        <v>139</v>
      </c>
      <c r="B142" s="16"/>
      <c r="C142" s="16"/>
      <c r="D142" s="16"/>
      <c r="E142" s="16"/>
      <c r="F142" s="16"/>
      <c r="G142" s="17"/>
      <c r="H142" s="17"/>
      <c r="I142" s="16"/>
      <c r="J142" s="16"/>
      <c r="K142" s="16"/>
    </row>
    <row r="143" spans="1:11" ht="15.75" customHeight="1">
      <c r="A143" s="20"/>
      <c r="B143" s="16"/>
      <c r="C143" s="16"/>
      <c r="D143" s="16"/>
      <c r="E143" s="16"/>
      <c r="F143" s="16"/>
      <c r="G143" s="17"/>
      <c r="H143" s="17"/>
      <c r="I143" s="16"/>
      <c r="J143" s="16"/>
      <c r="K143" s="16"/>
    </row>
    <row r="144" spans="1:11" ht="15.75" customHeight="1">
      <c r="A144" s="666" t="s">
        <v>227</v>
      </c>
      <c r="B144" s="658" t="s">
        <v>228</v>
      </c>
      <c r="C144" s="659"/>
      <c r="D144" s="659"/>
      <c r="E144" s="659"/>
      <c r="F144" s="660"/>
      <c r="G144" s="645" t="s">
        <v>229</v>
      </c>
      <c r="H144" s="645"/>
      <c r="I144" s="645"/>
      <c r="J144" s="645"/>
      <c r="K144" s="645"/>
    </row>
    <row r="145" spans="1:13" s="112" customFormat="1" ht="44.25" customHeight="1">
      <c r="A145" s="667"/>
      <c r="B145" s="26" t="s">
        <v>230</v>
      </c>
      <c r="C145" s="26" t="s">
        <v>231</v>
      </c>
      <c r="D145" s="26" t="s">
        <v>232</v>
      </c>
      <c r="E145" s="67" t="s">
        <v>242</v>
      </c>
      <c r="F145" s="67" t="s">
        <v>233</v>
      </c>
      <c r="G145" s="26" t="s">
        <v>234</v>
      </c>
      <c r="H145" s="26" t="s">
        <v>231</v>
      </c>
      <c r="I145" s="26" t="s">
        <v>232</v>
      </c>
      <c r="J145" s="26" t="s">
        <v>235</v>
      </c>
      <c r="K145" s="26" t="s">
        <v>236</v>
      </c>
    </row>
    <row r="146" spans="1:13" ht="15.75" customHeight="1">
      <c r="A146" s="87"/>
      <c r="B146" s="36"/>
      <c r="C146" s="36"/>
      <c r="D146" s="36"/>
      <c r="E146" s="68"/>
      <c r="F146" s="68"/>
      <c r="G146" s="36"/>
      <c r="H146" s="36"/>
      <c r="I146" s="36"/>
      <c r="J146" s="36"/>
      <c r="K146" s="30"/>
    </row>
    <row r="147" spans="1:13" ht="15.75" customHeight="1">
      <c r="A147" s="90" t="s">
        <v>417</v>
      </c>
      <c r="B147" s="30">
        <f>+BALANCE!C67</f>
        <v>391265789</v>
      </c>
      <c r="C147" s="36"/>
      <c r="D147" s="201">
        <v>0</v>
      </c>
      <c r="E147" s="201">
        <f>+-BALANCE!C70</f>
        <v>164331634</v>
      </c>
      <c r="F147" s="68">
        <f>+B147+C147-D147-E147</f>
        <v>226934155</v>
      </c>
      <c r="G147" s="36"/>
      <c r="H147" s="36"/>
      <c r="I147" s="36"/>
      <c r="J147" s="36"/>
      <c r="K147" s="30">
        <f>+F147</f>
        <v>226934155</v>
      </c>
      <c r="L147" s="229"/>
    </row>
    <row r="148" spans="1:13" ht="15.75" customHeight="1">
      <c r="A148" s="87"/>
      <c r="B148" s="70"/>
      <c r="C148" s="71"/>
      <c r="D148" s="71"/>
      <c r="E148" s="72"/>
      <c r="F148" s="68">
        <f>+B148-E148</f>
        <v>0</v>
      </c>
      <c r="G148" s="36"/>
      <c r="H148" s="36"/>
      <c r="I148" s="36"/>
      <c r="J148" s="36"/>
      <c r="K148" s="30"/>
    </row>
    <row r="149" spans="1:13" ht="15.75" customHeight="1">
      <c r="A149" s="87" t="s">
        <v>427</v>
      </c>
      <c r="B149" s="62">
        <f>SUM(B147:B148)</f>
        <v>391265789</v>
      </c>
      <c r="C149" s="36"/>
      <c r="D149" s="36"/>
      <c r="E149" s="68"/>
      <c r="F149" s="68">
        <f>SUM(F147:F148)</f>
        <v>226934155</v>
      </c>
      <c r="G149" s="36"/>
      <c r="H149" s="36"/>
      <c r="I149" s="36"/>
      <c r="J149" s="36"/>
      <c r="K149" s="62">
        <f>SUM(K146:K147)</f>
        <v>226934155</v>
      </c>
      <c r="L149" s="198"/>
      <c r="M149" s="198"/>
    </row>
    <row r="150" spans="1:13" customFormat="1" ht="15.75" customHeight="1">
      <c r="A150" s="325" t="s">
        <v>428</v>
      </c>
      <c r="B150" s="339">
        <v>391265789</v>
      </c>
      <c r="C150" s="340"/>
      <c r="D150" s="339">
        <v>0</v>
      </c>
      <c r="E150" s="341">
        <v>-70427842</v>
      </c>
      <c r="F150" s="341"/>
      <c r="G150" s="154"/>
      <c r="H150" s="154"/>
      <c r="I150" s="154"/>
      <c r="J150" s="154"/>
      <c r="K150" s="326">
        <f>SUM(B150:J150)</f>
        <v>320837947</v>
      </c>
      <c r="L150" s="342"/>
      <c r="M150" s="343"/>
    </row>
    <row r="151" spans="1:13" ht="15.75" customHeight="1">
      <c r="A151" s="87"/>
      <c r="B151" s="36"/>
      <c r="C151" s="36"/>
      <c r="D151" s="36"/>
      <c r="E151" s="68"/>
      <c r="F151" s="68"/>
      <c r="G151" s="36"/>
      <c r="H151" s="36"/>
      <c r="I151" s="36"/>
      <c r="J151" s="36"/>
      <c r="K151" s="36"/>
    </row>
    <row r="152" spans="1:13" ht="15.75" customHeight="1">
      <c r="A152" s="20"/>
      <c r="B152" s="16"/>
      <c r="C152" s="16"/>
      <c r="D152" s="40"/>
      <c r="E152" s="16"/>
      <c r="F152" s="40"/>
      <c r="G152" s="17"/>
      <c r="H152" s="17"/>
      <c r="I152" s="16"/>
      <c r="J152" s="16"/>
      <c r="K152" s="16"/>
    </row>
    <row r="153" spans="1:13" ht="15.75" customHeight="1">
      <c r="A153" s="20"/>
      <c r="B153" s="16"/>
      <c r="C153" s="16"/>
      <c r="D153" s="16"/>
      <c r="E153" s="16"/>
      <c r="F153" s="16"/>
      <c r="G153" s="17"/>
      <c r="H153" s="17"/>
      <c r="I153" s="16"/>
      <c r="J153" s="16"/>
      <c r="K153" s="16"/>
    </row>
    <row r="154" spans="1:13" ht="15.75" customHeight="1">
      <c r="A154" s="20" t="s">
        <v>140</v>
      </c>
      <c r="B154" s="16"/>
      <c r="C154" s="40"/>
      <c r="D154" s="16"/>
      <c r="E154" s="16"/>
      <c r="F154" s="16"/>
      <c r="G154" s="17"/>
      <c r="H154" s="17"/>
      <c r="I154" s="16"/>
      <c r="J154" s="16"/>
      <c r="K154" s="16"/>
    </row>
    <row r="155" spans="1:13" ht="15.75" customHeight="1">
      <c r="A155" s="20"/>
      <c r="B155" s="16"/>
      <c r="C155" s="16"/>
      <c r="D155" s="16"/>
      <c r="E155" s="16"/>
      <c r="F155" s="16"/>
      <c r="G155" s="17"/>
      <c r="H155" s="17"/>
      <c r="I155" s="16"/>
      <c r="J155" s="16"/>
      <c r="K155" s="16"/>
    </row>
    <row r="156" spans="1:13" ht="15.75" customHeight="1">
      <c r="A156" s="86" t="s">
        <v>412</v>
      </c>
      <c r="B156" s="16"/>
      <c r="C156" s="16"/>
      <c r="D156" s="16"/>
      <c r="E156" s="16"/>
      <c r="F156" s="16"/>
      <c r="G156" s="17"/>
      <c r="H156" s="17"/>
      <c r="I156" s="16"/>
      <c r="J156" s="16"/>
      <c r="K156" s="16"/>
    </row>
    <row r="157" spans="1:13" ht="15.75" customHeight="1">
      <c r="A157" s="86"/>
      <c r="B157" s="16"/>
      <c r="C157" s="16"/>
      <c r="D157" s="16"/>
      <c r="E157" s="16"/>
      <c r="F157" s="16"/>
      <c r="G157" s="17"/>
      <c r="H157" s="17"/>
      <c r="I157" s="16"/>
      <c r="J157" s="16"/>
      <c r="K157" s="16"/>
    </row>
    <row r="158" spans="1:13" ht="15.75" customHeight="1">
      <c r="A158" s="20" t="s">
        <v>141</v>
      </c>
      <c r="B158" s="16"/>
      <c r="C158" s="16"/>
      <c r="D158" s="16"/>
      <c r="E158" s="16"/>
      <c r="F158" s="16"/>
      <c r="G158" s="17"/>
      <c r="H158" s="17"/>
      <c r="I158" s="16"/>
      <c r="J158" s="16"/>
      <c r="K158" s="16"/>
    </row>
    <row r="159" spans="1:13" customFormat="1" ht="15.75" customHeight="1">
      <c r="A159" s="231"/>
      <c r="B159" s="158"/>
      <c r="C159" s="158"/>
      <c r="D159" s="158"/>
      <c r="E159" s="158"/>
      <c r="F159" s="158"/>
      <c r="G159" s="157"/>
      <c r="H159" s="157"/>
      <c r="I159" s="158"/>
      <c r="J159" s="158"/>
      <c r="K159" s="158"/>
    </row>
    <row r="160" spans="1:13" customFormat="1" ht="15.75" customHeight="1">
      <c r="A160" s="344" t="s">
        <v>126</v>
      </c>
      <c r="B160" s="344" t="s">
        <v>452</v>
      </c>
      <c r="C160" s="344" t="s">
        <v>453</v>
      </c>
      <c r="D160" s="344"/>
      <c r="E160" s="344"/>
      <c r="F160" s="344"/>
      <c r="G160" s="344"/>
      <c r="H160" s="157"/>
      <c r="I160" s="158"/>
      <c r="J160" s="158"/>
      <c r="K160" s="158"/>
    </row>
    <row r="161" spans="1:11" customFormat="1" ht="15.75" customHeight="1">
      <c r="A161" s="344"/>
      <c r="B161" s="344"/>
      <c r="C161" s="344" t="s">
        <v>454</v>
      </c>
      <c r="D161" s="344" t="s">
        <v>455</v>
      </c>
      <c r="E161" s="344"/>
      <c r="F161" s="344"/>
      <c r="G161" s="344" t="s">
        <v>456</v>
      </c>
      <c r="H161" s="157"/>
      <c r="I161" s="158"/>
      <c r="J161" s="158"/>
      <c r="K161" s="158"/>
    </row>
    <row r="162" spans="1:11" customFormat="1" ht="15.75" customHeight="1">
      <c r="A162" s="153" t="s">
        <v>459</v>
      </c>
      <c r="B162" s="345"/>
      <c r="C162" s="155">
        <v>1250000000</v>
      </c>
      <c r="D162" s="155">
        <f>+BALANCE!C77</f>
        <v>0</v>
      </c>
      <c r="E162" s="155"/>
      <c r="F162" s="155"/>
      <c r="G162" s="155">
        <f>+C162+D162</f>
        <v>1250000000</v>
      </c>
      <c r="H162" s="157"/>
      <c r="I162" s="336"/>
      <c r="J162" s="158"/>
      <c r="K162" s="158"/>
    </row>
    <row r="163" spans="1:11" customFormat="1" ht="15.75" customHeight="1">
      <c r="A163" s="346" t="s">
        <v>457</v>
      </c>
      <c r="B163" s="347"/>
      <c r="C163" s="348"/>
      <c r="D163" s="347"/>
      <c r="E163" s="347"/>
      <c r="F163" s="347"/>
      <c r="G163" s="349"/>
      <c r="H163" s="157"/>
      <c r="I163" s="158"/>
      <c r="J163" s="158"/>
      <c r="K163" s="158"/>
    </row>
    <row r="164" spans="1:11" customFormat="1" ht="15.75" customHeight="1">
      <c r="A164" s="346" t="s">
        <v>458</v>
      </c>
      <c r="B164" s="347"/>
      <c r="C164" s="348"/>
      <c r="D164" s="347"/>
      <c r="E164" s="347"/>
      <c r="F164" s="347"/>
      <c r="G164" s="349" t="s">
        <v>50</v>
      </c>
      <c r="H164" s="157"/>
      <c r="I164" s="158"/>
      <c r="J164" s="158"/>
      <c r="K164" s="158"/>
    </row>
    <row r="165" spans="1:11" customFormat="1" ht="15.75" customHeight="1">
      <c r="A165" s="350"/>
      <c r="B165" s="158"/>
      <c r="C165" s="158"/>
      <c r="D165" s="158"/>
      <c r="E165" s="158"/>
      <c r="F165" s="158"/>
      <c r="G165" s="157"/>
      <c r="H165" s="157"/>
      <c r="I165" s="158"/>
      <c r="J165" s="158"/>
      <c r="K165" s="158"/>
    </row>
    <row r="166" spans="1:11" customFormat="1" ht="15.75" customHeight="1">
      <c r="A166" s="350"/>
      <c r="B166" s="158"/>
      <c r="C166" s="158"/>
      <c r="D166" s="158"/>
      <c r="E166" s="158"/>
      <c r="F166" s="158"/>
      <c r="G166" s="157"/>
      <c r="H166" s="157"/>
      <c r="I166" s="158"/>
      <c r="J166" s="158"/>
      <c r="K166" s="158"/>
    </row>
    <row r="167" spans="1:11" ht="15.75" customHeight="1">
      <c r="A167" s="20" t="s">
        <v>416</v>
      </c>
      <c r="B167" s="16"/>
      <c r="C167" s="16"/>
      <c r="D167" s="16"/>
      <c r="E167" s="16"/>
      <c r="F167" s="16"/>
      <c r="G167" s="17"/>
      <c r="H167" s="17"/>
      <c r="I167" s="16"/>
      <c r="J167" s="16"/>
      <c r="K167" s="16"/>
    </row>
    <row r="168" spans="1:11" ht="15.75" customHeight="1">
      <c r="A168" s="20"/>
      <c r="B168" s="16"/>
      <c r="C168" s="16"/>
      <c r="D168" s="151"/>
      <c r="E168" s="151"/>
      <c r="F168" s="16"/>
      <c r="G168" s="17"/>
      <c r="H168" s="17"/>
      <c r="I168" s="16"/>
      <c r="J168" s="16"/>
      <c r="K168" s="16"/>
    </row>
    <row r="169" spans="1:11" customFormat="1" ht="15.75" customHeight="1">
      <c r="A169" s="656" t="s">
        <v>962</v>
      </c>
      <c r="B169" s="277" t="s">
        <v>134</v>
      </c>
      <c r="C169" s="277" t="s">
        <v>135</v>
      </c>
      <c r="D169" s="158"/>
      <c r="E169" s="158"/>
      <c r="F169" s="158"/>
      <c r="G169" s="157"/>
      <c r="H169" s="157"/>
      <c r="I169" s="158"/>
      <c r="J169" s="158"/>
      <c r="K169" s="158"/>
    </row>
    <row r="170" spans="1:11" customFormat="1" ht="15.75" customHeight="1">
      <c r="A170" s="657"/>
      <c r="B170" s="278">
        <v>45747</v>
      </c>
      <c r="C170" s="279">
        <v>45657</v>
      </c>
      <c r="D170" s="158"/>
      <c r="E170" s="158"/>
      <c r="F170" s="158"/>
      <c r="G170" s="157"/>
      <c r="H170" s="157"/>
      <c r="I170" s="158"/>
      <c r="J170" s="158"/>
      <c r="K170" s="158"/>
    </row>
    <row r="171" spans="1:11" s="283" customFormat="1" ht="15.75" customHeight="1">
      <c r="A171" s="274" t="s">
        <v>986</v>
      </c>
      <c r="B171" s="275">
        <f>+BALANCE!C75</f>
        <v>0</v>
      </c>
      <c r="C171" s="276">
        <f>SUM(C136)</f>
        <v>0</v>
      </c>
      <c r="D171" s="280"/>
      <c r="E171" s="280"/>
      <c r="F171" s="281"/>
      <c r="G171" s="282"/>
      <c r="H171" s="282"/>
      <c r="I171" s="281"/>
      <c r="J171" s="281"/>
      <c r="K171" s="281"/>
    </row>
    <row r="172" spans="1:11" ht="15.75" customHeight="1">
      <c r="A172" s="97"/>
      <c r="B172" s="45"/>
      <c r="C172" s="45"/>
      <c r="D172" s="24"/>
      <c r="E172" s="24"/>
      <c r="F172" s="24"/>
      <c r="G172" s="73"/>
      <c r="H172" s="73"/>
      <c r="I172" s="24"/>
      <c r="J172" s="24"/>
      <c r="K172" s="24"/>
    </row>
    <row r="173" spans="1:11" ht="15.75" customHeight="1">
      <c r="A173" s="20" t="s">
        <v>142</v>
      </c>
      <c r="B173" s="16"/>
      <c r="C173" s="16"/>
      <c r="D173" s="16"/>
      <c r="E173" s="16"/>
      <c r="F173" s="16"/>
      <c r="G173" s="17"/>
      <c r="H173" s="17"/>
      <c r="I173" s="16"/>
      <c r="J173" s="16"/>
      <c r="K173" s="16"/>
    </row>
    <row r="174" spans="1:11" ht="15.75" customHeight="1">
      <c r="A174" s="20"/>
      <c r="B174" s="16"/>
      <c r="C174" s="16"/>
      <c r="D174" s="16"/>
      <c r="E174" s="16"/>
      <c r="F174" s="16"/>
      <c r="G174" s="17"/>
      <c r="H174" s="17"/>
      <c r="I174" s="16"/>
      <c r="J174" s="16"/>
      <c r="K174" s="16"/>
    </row>
    <row r="175" spans="1:11" ht="15.75" customHeight="1">
      <c r="A175" s="86" t="s">
        <v>412</v>
      </c>
      <c r="B175" s="16"/>
      <c r="C175" s="16"/>
      <c r="D175" s="16"/>
      <c r="E175" s="16"/>
      <c r="F175" s="16"/>
      <c r="G175" s="17"/>
      <c r="H175" s="17"/>
      <c r="I175" s="16"/>
      <c r="J175" s="16"/>
      <c r="K175" s="16"/>
    </row>
    <row r="176" spans="1:11" ht="15.75" customHeight="1">
      <c r="A176" s="86"/>
      <c r="B176" s="16"/>
      <c r="C176" s="16"/>
      <c r="D176" s="16"/>
      <c r="E176" s="16"/>
      <c r="F176" s="16"/>
      <c r="G176" s="17"/>
      <c r="H176" s="17"/>
      <c r="I176" s="16"/>
      <c r="J176" s="16"/>
      <c r="K176" s="16"/>
    </row>
    <row r="177" spans="1:11" ht="15.75" customHeight="1">
      <c r="A177" s="20" t="s">
        <v>396</v>
      </c>
      <c r="B177" s="16"/>
      <c r="C177" s="16"/>
      <c r="D177" s="16"/>
      <c r="E177" s="16"/>
      <c r="F177" s="16"/>
      <c r="G177" s="17"/>
      <c r="H177" s="17"/>
      <c r="I177" s="16"/>
      <c r="J177" s="16"/>
      <c r="K177" s="16"/>
    </row>
    <row r="178" spans="1:11" ht="15.75" customHeight="1">
      <c r="A178" s="20"/>
      <c r="B178" s="16"/>
      <c r="C178" s="16"/>
      <c r="D178" s="16"/>
      <c r="E178" s="16"/>
      <c r="F178" s="16"/>
      <c r="G178" s="17"/>
      <c r="H178" s="17"/>
      <c r="I178" s="16"/>
      <c r="J178" s="16"/>
      <c r="K178" s="16"/>
    </row>
    <row r="179" spans="1:11" ht="15.75" customHeight="1">
      <c r="A179" s="648" t="s">
        <v>126</v>
      </c>
      <c r="B179" s="113" t="s">
        <v>134</v>
      </c>
      <c r="C179" s="113" t="s">
        <v>135</v>
      </c>
      <c r="D179" s="74"/>
      <c r="E179" s="74"/>
      <c r="F179" s="74"/>
      <c r="G179" s="17"/>
      <c r="H179" s="17"/>
      <c r="I179" s="16"/>
      <c r="J179" s="16"/>
      <c r="K179" s="16"/>
    </row>
    <row r="180" spans="1:11" ht="15.75" customHeight="1">
      <c r="A180" s="648"/>
      <c r="B180" s="278">
        <v>45747</v>
      </c>
      <c r="C180" s="279">
        <v>45657</v>
      </c>
      <c r="D180" s="151"/>
      <c r="E180" s="151"/>
      <c r="F180" s="74"/>
      <c r="G180" s="17"/>
      <c r="H180" s="17"/>
      <c r="I180" s="16"/>
      <c r="J180" s="16"/>
      <c r="K180" s="16"/>
    </row>
    <row r="181" spans="1:11" ht="15.75" customHeight="1">
      <c r="A181" s="94" t="s">
        <v>20</v>
      </c>
      <c r="B181" s="63">
        <f>+BALANCE!F26</f>
        <v>102561333</v>
      </c>
      <c r="C181" s="63">
        <v>107824437</v>
      </c>
      <c r="D181" s="74"/>
      <c r="E181" s="74"/>
      <c r="F181" s="74"/>
      <c r="G181" s="17"/>
      <c r="H181" s="17"/>
      <c r="I181" s="16"/>
      <c r="J181" s="16"/>
      <c r="K181" s="16"/>
    </row>
    <row r="182" spans="1:11" ht="15.75" customHeight="1">
      <c r="A182" s="94" t="s">
        <v>367</v>
      </c>
      <c r="B182" s="63">
        <f>+BALANCE!F27</f>
        <v>130240822</v>
      </c>
      <c r="C182" s="141">
        <v>0</v>
      </c>
      <c r="D182" s="74"/>
      <c r="E182" s="74"/>
      <c r="F182" s="74"/>
      <c r="G182" s="17"/>
      <c r="H182" s="17"/>
      <c r="I182" s="16"/>
      <c r="J182" s="16"/>
      <c r="K182" s="16"/>
    </row>
    <row r="183" spans="1:11" ht="15.75" customHeight="1">
      <c r="A183" s="94" t="s">
        <v>373</v>
      </c>
      <c r="B183" s="63">
        <f>+BALANCE!F30</f>
        <v>35962621</v>
      </c>
      <c r="C183" s="141">
        <v>31346319</v>
      </c>
      <c r="D183" s="74"/>
      <c r="E183" s="74"/>
      <c r="F183" s="74"/>
      <c r="G183" s="17"/>
      <c r="H183" s="17"/>
      <c r="I183" s="16"/>
      <c r="J183" s="16"/>
      <c r="K183" s="16"/>
    </row>
    <row r="184" spans="1:11" ht="15.75" customHeight="1">
      <c r="A184" s="94" t="s">
        <v>397</v>
      </c>
      <c r="B184" s="63">
        <f>+BALANCE!F31</f>
        <v>31848350</v>
      </c>
      <c r="C184" s="141">
        <v>44442</v>
      </c>
      <c r="D184" s="74"/>
      <c r="E184" s="74"/>
      <c r="F184" s="74"/>
      <c r="G184" s="17"/>
      <c r="H184" s="17"/>
      <c r="I184" s="16"/>
      <c r="J184" s="16"/>
      <c r="K184" s="16"/>
    </row>
    <row r="185" spans="1:11" ht="15.75" customHeight="1">
      <c r="A185" s="94" t="s">
        <v>460</v>
      </c>
      <c r="B185" s="63">
        <f>+BALANCE!F28</f>
        <v>55650110</v>
      </c>
      <c r="C185" s="141"/>
      <c r="D185" s="74"/>
      <c r="E185" s="74"/>
      <c r="F185" s="74"/>
      <c r="G185" s="17"/>
      <c r="H185" s="17"/>
      <c r="I185" s="16"/>
      <c r="J185" s="16"/>
      <c r="K185" s="16"/>
    </row>
    <row r="186" spans="1:11" ht="15.75" customHeight="1">
      <c r="A186" s="96" t="s">
        <v>287</v>
      </c>
      <c r="B186" s="65">
        <f>SUM(B181:B185)</f>
        <v>356263236</v>
      </c>
      <c r="C186" s="65">
        <f>SUM(C181:C185)</f>
        <v>139215198</v>
      </c>
      <c r="D186" s="152"/>
      <c r="E186" s="152"/>
      <c r="F186" s="74"/>
      <c r="G186" s="17"/>
      <c r="H186" s="17"/>
      <c r="I186" s="16"/>
      <c r="J186" s="16"/>
      <c r="K186" s="16"/>
    </row>
    <row r="187" spans="1:11" ht="15.75" customHeight="1">
      <c r="A187" s="20"/>
      <c r="B187" s="40"/>
      <c r="C187" s="40"/>
      <c r="D187" s="16"/>
      <c r="E187" s="16"/>
      <c r="F187" s="16"/>
      <c r="G187" s="17"/>
      <c r="H187" s="17"/>
      <c r="I187" s="16"/>
      <c r="J187" s="16"/>
      <c r="K187" s="16"/>
    </row>
    <row r="188" spans="1:11" ht="15.75" customHeight="1">
      <c r="A188" s="20" t="s">
        <v>145</v>
      </c>
      <c r="B188" s="16"/>
      <c r="C188" s="16"/>
      <c r="D188" s="16"/>
      <c r="E188" s="16"/>
      <c r="F188" s="16"/>
      <c r="G188" s="17"/>
      <c r="H188" s="17"/>
      <c r="I188" s="16"/>
      <c r="J188" s="16"/>
      <c r="K188" s="16"/>
    </row>
    <row r="189" spans="1:11" ht="15.75" customHeight="1">
      <c r="A189" s="20"/>
      <c r="B189" s="16"/>
      <c r="C189" s="16"/>
      <c r="D189" s="16"/>
      <c r="E189" s="16"/>
      <c r="F189" s="16"/>
      <c r="G189" s="17"/>
      <c r="H189" s="17"/>
      <c r="I189" s="16"/>
      <c r="J189" s="16"/>
      <c r="K189" s="16"/>
    </row>
    <row r="190" spans="1:11" ht="15.75" customHeight="1">
      <c r="A190" s="647" t="s">
        <v>126</v>
      </c>
      <c r="B190" s="66" t="s">
        <v>134</v>
      </c>
      <c r="C190" s="66" t="s">
        <v>135</v>
      </c>
      <c r="D190" s="16"/>
      <c r="E190" s="16"/>
      <c r="F190" s="16"/>
      <c r="G190" s="17"/>
      <c r="H190" s="17"/>
      <c r="I190" s="16"/>
      <c r="J190" s="16"/>
      <c r="K190" s="16"/>
    </row>
    <row r="191" spans="1:11" ht="15.75" customHeight="1">
      <c r="A191" s="647"/>
      <c r="B191" s="278">
        <v>45747</v>
      </c>
      <c r="C191" s="279">
        <v>45657</v>
      </c>
      <c r="D191" s="151"/>
      <c r="E191" s="151"/>
      <c r="F191" s="16"/>
      <c r="G191" s="17"/>
      <c r="H191" s="17"/>
      <c r="I191" s="16"/>
      <c r="J191" s="16"/>
      <c r="K191" s="16"/>
    </row>
    <row r="192" spans="1:11" ht="15.75" customHeight="1">
      <c r="A192" s="94" t="s">
        <v>398</v>
      </c>
      <c r="B192" s="63">
        <f>+BALANCE!F15</f>
        <v>475663219</v>
      </c>
      <c r="C192" s="63">
        <v>310213639</v>
      </c>
      <c r="D192" s="16"/>
      <c r="E192" s="16"/>
      <c r="F192" s="16"/>
      <c r="G192" s="17"/>
      <c r="H192" s="17"/>
      <c r="I192" s="16"/>
      <c r="J192" s="16"/>
      <c r="K192" s="16"/>
    </row>
    <row r="193" spans="1:11" ht="15.75" customHeight="1">
      <c r="A193" s="94" t="s">
        <v>33</v>
      </c>
      <c r="B193" s="63">
        <f>+BALANCE!F14</f>
        <v>35955986526</v>
      </c>
      <c r="C193" s="63">
        <v>622761767</v>
      </c>
      <c r="D193" s="40"/>
      <c r="E193" s="16"/>
      <c r="F193" s="16"/>
      <c r="G193" s="17"/>
      <c r="H193" s="17"/>
      <c r="I193" s="16"/>
      <c r="J193" s="16"/>
      <c r="K193" s="16"/>
    </row>
    <row r="194" spans="1:11" ht="15.75" customHeight="1">
      <c r="A194" s="96" t="s">
        <v>287</v>
      </c>
      <c r="B194" s="65">
        <f>SUM(B192:B193)</f>
        <v>36431649745</v>
      </c>
      <c r="C194" s="65">
        <f>SUM(C192:C193)</f>
        <v>932975406</v>
      </c>
      <c r="D194" s="40"/>
      <c r="E194" s="40"/>
      <c r="F194" s="16"/>
      <c r="G194" s="17"/>
      <c r="H194" s="17"/>
      <c r="I194" s="16"/>
      <c r="J194" s="16"/>
      <c r="K194" s="16"/>
    </row>
    <row r="195" spans="1:11" ht="15.75" customHeight="1">
      <c r="A195" s="20"/>
      <c r="B195" s="40"/>
      <c r="C195" s="40"/>
      <c r="D195" s="40"/>
      <c r="E195" s="16"/>
      <c r="F195" s="16"/>
      <c r="G195" s="17"/>
      <c r="H195" s="17"/>
      <c r="I195" s="16"/>
      <c r="J195" s="16"/>
      <c r="K195" s="16"/>
    </row>
    <row r="196" spans="1:11" ht="15.75" customHeight="1">
      <c r="A196" s="20" t="s">
        <v>146</v>
      </c>
      <c r="B196" s="16"/>
      <c r="C196" s="16"/>
      <c r="D196" s="16"/>
      <c r="E196" s="16"/>
      <c r="F196" s="16"/>
      <c r="G196" s="17"/>
      <c r="H196" s="17"/>
      <c r="I196" s="16"/>
      <c r="J196" s="16"/>
      <c r="K196" s="16"/>
    </row>
    <row r="197" spans="1:11" ht="15.75" customHeight="1">
      <c r="A197" s="20"/>
      <c r="B197" s="16"/>
      <c r="C197" s="16"/>
      <c r="D197" s="16"/>
      <c r="E197" s="16"/>
      <c r="F197" s="16"/>
      <c r="G197" s="17"/>
      <c r="H197" s="17"/>
      <c r="I197" s="16"/>
      <c r="J197" s="16"/>
      <c r="K197" s="16"/>
    </row>
    <row r="198" spans="1:11" ht="15.75" customHeight="1">
      <c r="A198" s="647" t="s">
        <v>126</v>
      </c>
      <c r="B198" s="648" t="s">
        <v>143</v>
      </c>
      <c r="C198" s="648" t="s">
        <v>144</v>
      </c>
      <c r="D198" s="16"/>
      <c r="E198" s="16"/>
      <c r="F198" s="16"/>
      <c r="G198" s="17"/>
      <c r="H198" s="17"/>
      <c r="I198" s="16"/>
      <c r="J198" s="16"/>
      <c r="K198" s="16"/>
    </row>
    <row r="199" spans="1:11" ht="15.75" customHeight="1">
      <c r="A199" s="647"/>
      <c r="B199" s="648"/>
      <c r="C199" s="648"/>
      <c r="D199" s="16"/>
      <c r="E199" s="16"/>
      <c r="F199" s="16"/>
      <c r="G199" s="17"/>
      <c r="H199" s="17"/>
      <c r="I199" s="16"/>
      <c r="J199" s="16"/>
      <c r="K199" s="16"/>
    </row>
    <row r="200" spans="1:11" ht="15.75" customHeight="1">
      <c r="A200" s="94" t="s">
        <v>246</v>
      </c>
      <c r="B200" s="63"/>
      <c r="C200" s="64"/>
      <c r="D200" s="16"/>
      <c r="E200" s="16"/>
      <c r="F200" s="16"/>
      <c r="G200" s="17"/>
      <c r="H200" s="17"/>
      <c r="I200" s="16"/>
      <c r="J200" s="16"/>
      <c r="K200" s="16"/>
    </row>
    <row r="201" spans="1:11" ht="15.75" customHeight="1">
      <c r="A201" s="94"/>
      <c r="B201" s="63"/>
      <c r="C201" s="64"/>
      <c r="D201" s="16"/>
      <c r="E201" s="16"/>
      <c r="F201" s="16"/>
      <c r="G201" s="17"/>
      <c r="H201" s="17"/>
      <c r="I201" s="16"/>
      <c r="J201" s="16"/>
      <c r="K201" s="16"/>
    </row>
    <row r="202" spans="1:11" ht="15.75" customHeight="1">
      <c r="A202" s="96" t="s">
        <v>287</v>
      </c>
      <c r="B202" s="65"/>
      <c r="C202" s="66"/>
      <c r="D202" s="16"/>
      <c r="E202" s="16"/>
      <c r="F202" s="16"/>
      <c r="G202" s="17"/>
      <c r="H202" s="17"/>
      <c r="I202" s="16"/>
      <c r="J202" s="16"/>
      <c r="K202" s="16"/>
    </row>
    <row r="203" spans="1:11" ht="15.75" customHeight="1">
      <c r="A203" s="97"/>
      <c r="B203" s="78"/>
      <c r="C203" s="110"/>
      <c r="D203" s="16"/>
      <c r="E203" s="16"/>
      <c r="F203" s="16"/>
      <c r="G203" s="17"/>
      <c r="H203" s="17"/>
      <c r="I203" s="16"/>
      <c r="J203" s="16"/>
      <c r="K203" s="16"/>
    </row>
    <row r="204" spans="1:11" ht="15.75" customHeight="1">
      <c r="A204" s="20" t="s">
        <v>147</v>
      </c>
      <c r="C204" s="16"/>
      <c r="D204" s="16"/>
      <c r="E204" s="16"/>
      <c r="F204" s="16"/>
      <c r="G204" s="17"/>
      <c r="H204" s="17"/>
      <c r="I204" s="16"/>
      <c r="J204" s="16"/>
      <c r="K204" s="16"/>
    </row>
    <row r="205" spans="1:11" ht="15.75" customHeight="1">
      <c r="A205" s="20"/>
      <c r="B205" s="16"/>
      <c r="C205" s="113" t="s">
        <v>134</v>
      </c>
      <c r="D205" s="113" t="s">
        <v>135</v>
      </c>
      <c r="E205" s="16"/>
      <c r="F205" s="16"/>
      <c r="G205" s="17"/>
      <c r="H205" s="17"/>
      <c r="I205" s="16"/>
      <c r="J205" s="16"/>
      <c r="K205" s="16"/>
    </row>
    <row r="206" spans="1:11" ht="25.5" customHeight="1">
      <c r="A206" s="25" t="s">
        <v>356</v>
      </c>
      <c r="B206" s="144" t="s">
        <v>357</v>
      </c>
      <c r="C206" s="279">
        <v>45747</v>
      </c>
      <c r="D206" s="279">
        <v>45657</v>
      </c>
      <c r="E206" s="16"/>
      <c r="F206" s="16"/>
      <c r="G206" s="17"/>
      <c r="H206" s="17"/>
      <c r="I206" s="16"/>
      <c r="J206" s="16"/>
      <c r="K206" s="16"/>
    </row>
    <row r="207" spans="1:11" customFormat="1" ht="15.75" customHeight="1">
      <c r="A207" s="199" t="s">
        <v>246</v>
      </c>
      <c r="B207" s="154"/>
      <c r="C207" s="154"/>
      <c r="D207" s="200"/>
      <c r="E207" s="158"/>
      <c r="F207" s="158"/>
      <c r="G207" s="157"/>
      <c r="H207" s="157"/>
      <c r="I207" s="158"/>
      <c r="J207" s="158"/>
      <c r="K207" s="158"/>
    </row>
    <row r="208" spans="1:11" ht="15.75" customHeight="1">
      <c r="A208" s="87" t="s">
        <v>220</v>
      </c>
      <c r="B208" s="36"/>
      <c r="C208" s="143"/>
      <c r="D208" s="143"/>
      <c r="E208" s="16"/>
      <c r="F208" s="16"/>
      <c r="G208" s="17"/>
      <c r="H208" s="17"/>
      <c r="I208" s="16"/>
      <c r="J208" s="16"/>
      <c r="K208" s="16"/>
    </row>
    <row r="209" spans="1:11" ht="15.75" customHeight="1">
      <c r="A209" s="20"/>
      <c r="B209" s="16"/>
      <c r="C209" s="16"/>
      <c r="D209" s="16"/>
      <c r="E209" s="16"/>
      <c r="F209" s="16"/>
      <c r="G209" s="17"/>
      <c r="H209" s="17"/>
      <c r="I209" s="16"/>
      <c r="J209" s="16"/>
      <c r="K209" s="16"/>
    </row>
    <row r="210" spans="1:11" ht="15.75" customHeight="1">
      <c r="A210" s="20"/>
      <c r="B210" s="16"/>
      <c r="C210" s="16"/>
      <c r="D210" s="16"/>
      <c r="E210" s="16"/>
      <c r="F210" s="16"/>
      <c r="G210" s="17"/>
      <c r="H210" s="17"/>
      <c r="I210" s="16"/>
      <c r="J210" s="16"/>
      <c r="K210" s="16"/>
    </row>
    <row r="211" spans="1:11" ht="15.75" customHeight="1">
      <c r="A211" s="20"/>
      <c r="B211" s="16"/>
      <c r="C211" s="16"/>
      <c r="D211" s="16"/>
      <c r="E211" s="16"/>
      <c r="F211" s="16"/>
      <c r="G211" s="17"/>
      <c r="H211" s="17"/>
      <c r="I211" s="16"/>
      <c r="J211" s="16"/>
      <c r="K211" s="16"/>
    </row>
    <row r="212" spans="1:11" ht="15.75" customHeight="1">
      <c r="A212" s="20" t="s">
        <v>148</v>
      </c>
      <c r="B212" s="16"/>
      <c r="C212" s="16"/>
      <c r="D212" s="16"/>
      <c r="E212" s="16"/>
      <c r="F212" s="16"/>
      <c r="G212" s="17"/>
      <c r="H212" s="17"/>
      <c r="I212" s="16"/>
      <c r="J212" s="16"/>
      <c r="K212" s="16"/>
    </row>
    <row r="213" spans="1:11" ht="15.75" customHeight="1">
      <c r="A213" s="20"/>
      <c r="B213" s="16"/>
      <c r="C213" s="16"/>
      <c r="D213" s="16"/>
      <c r="E213" s="16"/>
      <c r="F213" s="16"/>
      <c r="G213" s="17"/>
      <c r="H213" s="17"/>
      <c r="I213" s="16"/>
      <c r="J213" s="16"/>
      <c r="K213" s="16"/>
    </row>
    <row r="214" spans="1:11" ht="15.75" customHeight="1">
      <c r="A214" s="86" t="s">
        <v>412</v>
      </c>
      <c r="B214" s="16"/>
      <c r="C214" s="16"/>
      <c r="D214" s="16"/>
      <c r="E214" s="16"/>
      <c r="F214" s="16"/>
      <c r="G214" s="17"/>
      <c r="H214" s="17"/>
      <c r="I214" s="16"/>
      <c r="J214" s="16"/>
      <c r="K214" s="16"/>
    </row>
    <row r="215" spans="1:11" ht="12" customHeight="1">
      <c r="A215" s="20"/>
      <c r="B215" s="16"/>
      <c r="C215" s="16"/>
      <c r="D215" s="16"/>
      <c r="E215" s="16"/>
      <c r="F215" s="16"/>
      <c r="G215" s="17"/>
      <c r="H215" s="17"/>
      <c r="I215" s="16"/>
      <c r="J215" s="16"/>
      <c r="K215" s="16"/>
    </row>
    <row r="216" spans="1:11" ht="15.75" customHeight="1">
      <c r="A216" s="20" t="s">
        <v>149</v>
      </c>
      <c r="B216" s="16"/>
      <c r="C216" s="16"/>
      <c r="D216" s="16"/>
      <c r="E216" s="16"/>
      <c r="F216" s="16"/>
      <c r="G216" s="17"/>
      <c r="H216" s="17"/>
      <c r="I216" s="16"/>
      <c r="J216" s="16"/>
      <c r="K216" s="16"/>
    </row>
    <row r="217" spans="1:11" ht="6.75" customHeight="1">
      <c r="A217" s="20"/>
      <c r="B217" s="16"/>
      <c r="C217" s="16"/>
      <c r="D217" s="16"/>
      <c r="E217" s="16"/>
      <c r="F217" s="16"/>
      <c r="G217" s="17"/>
      <c r="H217" s="17"/>
      <c r="I217" s="16"/>
      <c r="J217" s="16"/>
      <c r="K217" s="16"/>
    </row>
    <row r="218" spans="1:11" ht="15.75" customHeight="1">
      <c r="A218" s="663" t="s">
        <v>5</v>
      </c>
      <c r="B218" s="113" t="s">
        <v>134</v>
      </c>
      <c r="C218" s="113" t="s">
        <v>135</v>
      </c>
      <c r="D218" s="16"/>
      <c r="E218" s="16"/>
      <c r="F218" s="16"/>
      <c r="G218" s="17"/>
      <c r="H218" s="17"/>
      <c r="I218" s="16"/>
      <c r="J218" s="16"/>
      <c r="K218" s="16"/>
    </row>
    <row r="219" spans="1:11" ht="15.75" customHeight="1">
      <c r="A219" s="664"/>
      <c r="B219" s="279">
        <v>45747</v>
      </c>
      <c r="C219" s="279">
        <v>45657</v>
      </c>
      <c r="D219" s="16"/>
      <c r="E219" s="16"/>
      <c r="F219" s="16"/>
      <c r="G219" s="17"/>
      <c r="H219" s="17"/>
      <c r="I219" s="16"/>
      <c r="J219" s="16"/>
      <c r="K219" s="16"/>
    </row>
    <row r="220" spans="1:11" ht="15.75" customHeight="1">
      <c r="A220" s="94" t="str">
        <f>+BALANCE!E20</f>
        <v xml:space="preserve">Otras cuentas por pagar </v>
      </c>
      <c r="B220" s="63">
        <f>+BALANCE!F20</f>
        <v>1829930044</v>
      </c>
      <c r="C220" s="61">
        <v>871341318</v>
      </c>
      <c r="D220" s="16"/>
      <c r="E220" s="16"/>
      <c r="F220" s="16"/>
      <c r="G220" s="17"/>
      <c r="H220" s="17"/>
      <c r="I220" s="16"/>
      <c r="J220" s="16"/>
      <c r="K220" s="16"/>
    </row>
    <row r="221" spans="1:11" ht="15.75" customHeight="1">
      <c r="A221" s="94" t="s">
        <v>14</v>
      </c>
      <c r="B221" s="63">
        <f>+BALANCE!F22</f>
        <v>373075</v>
      </c>
      <c r="C221" s="61">
        <v>280609</v>
      </c>
      <c r="D221" s="16"/>
      <c r="E221" s="16"/>
      <c r="F221" s="16"/>
      <c r="G221" s="17"/>
      <c r="H221" s="17"/>
      <c r="I221" s="16"/>
      <c r="J221" s="16"/>
      <c r="K221" s="16"/>
    </row>
    <row r="222" spans="1:11" ht="15.75" customHeight="1">
      <c r="A222" s="96" t="s">
        <v>382</v>
      </c>
      <c r="B222" s="76">
        <f>SUM(B220:B221)</f>
        <v>1830303119</v>
      </c>
      <c r="C222" s="76">
        <f>SUM(C220:C221)</f>
        <v>871621927</v>
      </c>
      <c r="D222" s="16"/>
      <c r="E222" s="16"/>
      <c r="F222" s="16"/>
      <c r="G222" s="17"/>
      <c r="H222" s="17"/>
      <c r="I222" s="16"/>
      <c r="J222" s="16"/>
      <c r="K222" s="16"/>
    </row>
    <row r="223" spans="1:11" ht="15.75" customHeight="1">
      <c r="A223" s="98"/>
      <c r="B223" s="77"/>
      <c r="C223" s="77"/>
      <c r="D223" s="16"/>
      <c r="E223" s="16"/>
      <c r="F223" s="16"/>
      <c r="G223" s="17"/>
      <c r="H223" s="17"/>
      <c r="I223" s="16"/>
      <c r="J223" s="16"/>
      <c r="K223" s="16"/>
    </row>
    <row r="224" spans="1:11" ht="15.75" customHeight="1">
      <c r="A224" s="20" t="s">
        <v>150</v>
      </c>
      <c r="B224" s="16"/>
      <c r="C224" s="16"/>
      <c r="D224" s="16"/>
      <c r="E224" s="16"/>
      <c r="F224" s="16"/>
      <c r="G224" s="17"/>
      <c r="H224" s="17"/>
      <c r="I224" s="16"/>
      <c r="J224" s="16"/>
      <c r="K224" s="16"/>
    </row>
    <row r="225" spans="1:11" ht="15.75" customHeight="1">
      <c r="A225" s="20"/>
      <c r="B225" s="16"/>
      <c r="C225" s="16"/>
      <c r="D225" s="16"/>
      <c r="E225" s="16"/>
      <c r="F225" s="16"/>
      <c r="G225" s="17"/>
      <c r="H225" s="17"/>
      <c r="I225" s="16"/>
      <c r="J225" s="16"/>
      <c r="K225" s="16"/>
    </row>
    <row r="226" spans="1:11" ht="15.75" customHeight="1">
      <c r="A226" s="20"/>
      <c r="B226" s="16"/>
      <c r="C226" s="16"/>
      <c r="D226" s="16"/>
      <c r="E226" s="16"/>
      <c r="F226" s="16"/>
      <c r="G226" s="17"/>
      <c r="H226" s="17"/>
      <c r="I226" s="16"/>
      <c r="J226" s="16"/>
      <c r="K226" s="16"/>
    </row>
    <row r="227" spans="1:11" ht="15.75" customHeight="1">
      <c r="A227" s="86" t="s">
        <v>317</v>
      </c>
      <c r="B227" s="16"/>
      <c r="C227" s="16"/>
      <c r="D227" s="16"/>
      <c r="E227" s="16"/>
      <c r="F227" s="16"/>
      <c r="G227" s="17"/>
      <c r="H227" s="17"/>
      <c r="I227" s="16"/>
      <c r="J227" s="16"/>
      <c r="K227" s="16"/>
    </row>
    <row r="228" spans="1:11" ht="15.75" customHeight="1">
      <c r="A228" s="20"/>
      <c r="B228" s="16"/>
      <c r="C228" s="16"/>
      <c r="D228" s="16"/>
      <c r="E228" s="16"/>
      <c r="F228" s="16"/>
      <c r="G228" s="17"/>
      <c r="H228" s="17"/>
      <c r="I228" s="16"/>
      <c r="J228" s="16"/>
      <c r="K228" s="16"/>
    </row>
    <row r="229" spans="1:11" ht="15.75" customHeight="1">
      <c r="A229" s="20"/>
      <c r="B229" s="16"/>
      <c r="C229" s="16"/>
      <c r="D229" s="16"/>
      <c r="E229" s="16"/>
      <c r="F229" s="16"/>
      <c r="G229" s="17"/>
      <c r="H229" s="17"/>
      <c r="I229" s="16"/>
      <c r="J229" s="16"/>
      <c r="K229" s="16"/>
    </row>
    <row r="230" spans="1:11" ht="15.75" customHeight="1">
      <c r="A230" s="20" t="s">
        <v>151</v>
      </c>
      <c r="B230" s="16"/>
      <c r="C230" s="16"/>
      <c r="D230" s="16"/>
      <c r="E230" s="16"/>
      <c r="F230" s="16"/>
      <c r="G230" s="17"/>
      <c r="H230" s="17"/>
      <c r="I230" s="16"/>
      <c r="J230" s="16"/>
      <c r="K230" s="16"/>
    </row>
    <row r="231" spans="1:11" ht="15.75" customHeight="1">
      <c r="A231" s="20"/>
      <c r="B231" s="16"/>
      <c r="C231" s="16"/>
      <c r="D231" s="16"/>
      <c r="E231" s="16"/>
      <c r="F231" s="16"/>
      <c r="G231" s="17"/>
      <c r="H231" s="17"/>
      <c r="I231" s="16"/>
      <c r="J231" s="16"/>
      <c r="K231" s="16"/>
    </row>
    <row r="232" spans="1:11" ht="15.75" customHeight="1">
      <c r="A232" s="41" t="s">
        <v>273</v>
      </c>
      <c r="B232" s="57" t="s">
        <v>274</v>
      </c>
      <c r="C232" s="57" t="s">
        <v>215</v>
      </c>
      <c r="D232" s="57" t="s">
        <v>275</v>
      </c>
      <c r="E232" s="57" t="s">
        <v>276</v>
      </c>
      <c r="F232" s="57" t="s">
        <v>215</v>
      </c>
      <c r="G232" s="17"/>
      <c r="H232" s="17"/>
      <c r="I232" s="16"/>
      <c r="J232" s="16"/>
      <c r="K232" s="16"/>
    </row>
    <row r="233" spans="1:11" customFormat="1" ht="15.6">
      <c r="A233" s="199" t="s">
        <v>246</v>
      </c>
      <c r="B233" s="154"/>
      <c r="C233" s="154"/>
      <c r="D233" s="155"/>
      <c r="E233" s="155"/>
      <c r="F233" s="156"/>
      <c r="G233" s="157"/>
      <c r="H233" s="157"/>
      <c r="I233" s="158"/>
      <c r="J233" s="158"/>
      <c r="K233" s="158"/>
    </row>
    <row r="234" spans="1:11" customFormat="1" ht="15.6">
      <c r="A234" s="153"/>
      <c r="B234" s="154"/>
      <c r="C234" s="154"/>
      <c r="D234" s="155"/>
      <c r="E234" s="155"/>
      <c r="F234" s="156"/>
      <c r="G234" s="157"/>
      <c r="H234" s="157"/>
      <c r="I234" s="158"/>
      <c r="J234" s="158"/>
      <c r="K234" s="158"/>
    </row>
    <row r="235" spans="1:11" ht="15.6">
      <c r="A235" s="93" t="s">
        <v>277</v>
      </c>
      <c r="B235" s="43"/>
      <c r="C235" s="43"/>
      <c r="D235" s="43"/>
      <c r="E235" s="43"/>
      <c r="F235" s="43"/>
      <c r="G235" s="17"/>
      <c r="H235" s="17"/>
      <c r="I235" s="16"/>
      <c r="J235" s="16"/>
      <c r="K235" s="16"/>
    </row>
    <row r="236" spans="1:11" ht="15.75" customHeight="1">
      <c r="A236" s="90" t="s">
        <v>278</v>
      </c>
      <c r="B236" s="43"/>
      <c r="C236" s="43"/>
      <c r="D236" s="43"/>
      <c r="E236" s="43"/>
      <c r="F236" s="43"/>
      <c r="G236" s="17"/>
      <c r="H236" s="17"/>
      <c r="I236" s="16"/>
      <c r="J236" s="16"/>
      <c r="K236" s="16"/>
    </row>
    <row r="237" spans="1:11" ht="15.75" customHeight="1">
      <c r="A237" s="86"/>
      <c r="B237" s="16"/>
      <c r="C237" s="16"/>
      <c r="D237" s="16"/>
      <c r="E237" s="16"/>
      <c r="F237" s="16"/>
      <c r="G237" s="17"/>
      <c r="H237" s="17"/>
      <c r="I237" s="16"/>
      <c r="J237" s="16"/>
      <c r="K237" s="16"/>
    </row>
    <row r="238" spans="1:11" s="435" customFormat="1" ht="15.75" customHeight="1">
      <c r="A238" s="329" t="s">
        <v>152</v>
      </c>
      <c r="B238" s="442"/>
      <c r="C238" s="442"/>
      <c r="D238" s="442"/>
      <c r="E238" s="442"/>
      <c r="F238" s="442"/>
      <c r="G238" s="434"/>
      <c r="H238" s="434"/>
      <c r="I238" s="151"/>
      <c r="J238" s="151"/>
      <c r="K238" s="151"/>
    </row>
    <row r="239" spans="1:11" s="435" customFormat="1" ht="15.75" customHeight="1">
      <c r="A239" s="443" t="s">
        <v>126</v>
      </c>
      <c r="B239" s="444" t="s">
        <v>153</v>
      </c>
      <c r="C239" s="445" t="s">
        <v>154</v>
      </c>
      <c r="D239" s="445" t="s">
        <v>155</v>
      </c>
      <c r="E239" s="445" t="s">
        <v>158</v>
      </c>
      <c r="F239" s="446" t="s">
        <v>156</v>
      </c>
      <c r="G239" s="151"/>
      <c r="H239" s="434"/>
      <c r="I239" s="151"/>
      <c r="J239" s="151"/>
      <c r="K239" s="151"/>
    </row>
    <row r="240" spans="1:11" s="435" customFormat="1" ht="15.75" customHeight="1">
      <c r="A240" s="447" t="s">
        <v>41</v>
      </c>
      <c r="B240" s="448">
        <f>+'ESTADO DE VARIACION DE PATR'!C10</f>
        <v>11337000000</v>
      </c>
      <c r="C240" s="448">
        <v>0</v>
      </c>
      <c r="D240" s="449"/>
      <c r="E240" s="449"/>
      <c r="F240" s="450">
        <f t="shared" ref="F240:F243" si="7">SUM(B240:E240)</f>
        <v>11337000000</v>
      </c>
      <c r="G240" s="436"/>
      <c r="H240" s="434"/>
      <c r="I240" s="151"/>
      <c r="J240" s="151"/>
      <c r="K240" s="151"/>
    </row>
    <row r="241" spans="1:11" s="435" customFormat="1" ht="15.75" customHeight="1">
      <c r="A241" s="451" t="s">
        <v>362</v>
      </c>
      <c r="B241" s="452">
        <f>+'ESTADO DE VARIACION DE PATR'!D10</f>
        <v>1724549</v>
      </c>
      <c r="C241" s="448"/>
      <c r="D241" s="449"/>
      <c r="E241" s="449"/>
      <c r="F241" s="450">
        <f t="shared" si="7"/>
        <v>1724549</v>
      </c>
      <c r="G241" s="436"/>
      <c r="H241" s="434"/>
      <c r="I241" s="151"/>
      <c r="J241" s="151"/>
      <c r="K241" s="151"/>
    </row>
    <row r="242" spans="1:11" s="435" customFormat="1" ht="15.75" customHeight="1">
      <c r="A242" s="451" t="s">
        <v>157</v>
      </c>
      <c r="B242" s="449"/>
      <c r="C242" s="448"/>
      <c r="D242" s="449"/>
      <c r="E242" s="449"/>
      <c r="F242" s="450">
        <f t="shared" si="7"/>
        <v>0</v>
      </c>
      <c r="G242" s="436"/>
      <c r="H242" s="434"/>
      <c r="I242" s="151"/>
      <c r="J242" s="151"/>
      <c r="K242" s="151"/>
    </row>
    <row r="243" spans="1:11" s="435" customFormat="1" ht="15.75" customHeight="1">
      <c r="A243" s="447" t="s">
        <v>158</v>
      </c>
      <c r="B243" s="448"/>
      <c r="C243" s="448"/>
      <c r="D243" s="448"/>
      <c r="E243" s="448"/>
      <c r="F243" s="450">
        <f t="shared" si="7"/>
        <v>0</v>
      </c>
      <c r="G243" s="436"/>
      <c r="H243" s="434"/>
      <c r="I243" s="151"/>
      <c r="J243" s="151"/>
      <c r="K243" s="151"/>
    </row>
    <row r="244" spans="1:11" s="435" customFormat="1" ht="15.75" customHeight="1">
      <c r="A244" s="451" t="s">
        <v>378</v>
      </c>
      <c r="B244" s="448">
        <f>+'ESTADO DE VARIACION DE PATR'!I10</f>
        <v>923051994</v>
      </c>
      <c r="C244" s="448">
        <f>+'ESTADO DE VARIACION DE PATR'!H13</f>
        <v>923051994</v>
      </c>
      <c r="D244" s="448">
        <f>+'ESTADO DE VARIACION DE PATR'!I13</f>
        <v>-923051994</v>
      </c>
      <c r="E244" s="449"/>
      <c r="F244" s="450">
        <f>SUM(B244:E244)</f>
        <v>923051994</v>
      </c>
      <c r="G244" s="436"/>
      <c r="H244" s="434"/>
      <c r="I244" s="151"/>
      <c r="J244" s="151"/>
      <c r="K244" s="151"/>
    </row>
    <row r="245" spans="1:11" s="435" customFormat="1" ht="15.75" customHeight="1">
      <c r="A245" s="451" t="s">
        <v>160</v>
      </c>
      <c r="B245" s="452"/>
      <c r="C245" s="448">
        <f>+'ESTADO DE VARIACION DE PATR'!I17</f>
        <v>188670939</v>
      </c>
      <c r="D245" s="452"/>
      <c r="E245" s="452"/>
      <c r="F245" s="450">
        <f>SUM(B245:E245)</f>
        <v>188670939</v>
      </c>
      <c r="G245" s="436"/>
      <c r="H245" s="434"/>
      <c r="I245" s="151"/>
      <c r="J245" s="151"/>
      <c r="K245" s="151"/>
    </row>
    <row r="246" spans="1:11" s="435" customFormat="1" ht="15.75" customHeight="1">
      <c r="A246" s="447" t="s">
        <v>161</v>
      </c>
      <c r="B246" s="453">
        <f>+'ESTADO DE VARIACION DE PATR'!E10</f>
        <v>6562990</v>
      </c>
      <c r="C246" s="453"/>
      <c r="D246" s="449"/>
      <c r="E246" s="454"/>
      <c r="F246" s="450">
        <f>SUM(B246:E246)</f>
        <v>6562990</v>
      </c>
      <c r="G246" s="436"/>
      <c r="H246" s="434"/>
      <c r="I246" s="151"/>
      <c r="J246" s="151"/>
      <c r="K246" s="151"/>
    </row>
    <row r="247" spans="1:11" s="435" customFormat="1" ht="15.75" customHeight="1">
      <c r="A247" s="447" t="s">
        <v>162</v>
      </c>
      <c r="B247" s="449"/>
      <c r="C247" s="449"/>
      <c r="D247" s="449"/>
      <c r="E247" s="449"/>
      <c r="F247" s="450">
        <f>SUM(B247:D247)</f>
        <v>0</v>
      </c>
      <c r="G247" s="436"/>
      <c r="H247" s="434"/>
      <c r="I247" s="151"/>
      <c r="J247" s="151"/>
      <c r="K247" s="151"/>
    </row>
    <row r="248" spans="1:11" s="435" customFormat="1" ht="15.75" customHeight="1">
      <c r="A248" s="443" t="s">
        <v>163</v>
      </c>
      <c r="B248" s="455">
        <f>SUM(B240:B247)</f>
        <v>12268339533</v>
      </c>
      <c r="C248" s="455">
        <f>SUM(C240:C247)</f>
        <v>1111722933</v>
      </c>
      <c r="D248" s="455">
        <f>SUM(D240:D247)</f>
        <v>-923051994</v>
      </c>
      <c r="E248" s="455">
        <f>SUM(E240:E247)</f>
        <v>0</v>
      </c>
      <c r="F248" s="456">
        <f>SUM(F240:F247)</f>
        <v>12457010472</v>
      </c>
      <c r="G248" s="437"/>
      <c r="H248" s="263"/>
      <c r="I248" s="151"/>
      <c r="J248" s="151"/>
      <c r="K248" s="151"/>
    </row>
    <row r="249" spans="1:11" s="435" customFormat="1" ht="15.75" customHeight="1">
      <c r="A249" s="433"/>
      <c r="B249" s="439"/>
      <c r="C249" s="439"/>
      <c r="D249" s="439"/>
      <c r="E249" s="439"/>
      <c r="F249" s="439"/>
      <c r="G249" s="440"/>
      <c r="H249" s="434"/>
      <c r="I249" s="151"/>
      <c r="J249" s="151"/>
      <c r="K249" s="151"/>
    </row>
    <row r="250" spans="1:11" ht="15.75" customHeight="1">
      <c r="A250" s="20"/>
      <c r="B250" s="40"/>
      <c r="C250" s="80"/>
      <c r="D250" s="16"/>
      <c r="E250" s="40"/>
      <c r="F250" s="40"/>
      <c r="G250" s="17"/>
      <c r="H250" s="17"/>
      <c r="I250" s="16"/>
      <c r="J250" s="16"/>
      <c r="K250" s="16"/>
    </row>
    <row r="251" spans="1:11" ht="15.75" customHeight="1">
      <c r="A251" s="20" t="s">
        <v>164</v>
      </c>
      <c r="B251" s="16"/>
      <c r="C251" s="16"/>
      <c r="D251" s="16"/>
      <c r="E251" s="16"/>
      <c r="F251" s="80"/>
      <c r="G251" s="17"/>
      <c r="H251" s="17"/>
      <c r="I251" s="16"/>
      <c r="J251" s="16"/>
      <c r="K251" s="16"/>
    </row>
    <row r="252" spans="1:11" ht="15.75" customHeight="1">
      <c r="A252" s="20"/>
      <c r="B252" s="16"/>
      <c r="C252" s="16"/>
      <c r="D252" s="16"/>
      <c r="E252" s="16"/>
      <c r="F252" s="16"/>
      <c r="G252" s="17"/>
      <c r="H252" s="17"/>
      <c r="I252" s="16"/>
      <c r="J252" s="16"/>
      <c r="K252" s="16"/>
    </row>
    <row r="253" spans="1:11" ht="15.75" customHeight="1">
      <c r="A253" s="86" t="s">
        <v>317</v>
      </c>
      <c r="B253" s="16"/>
      <c r="C253" s="16"/>
      <c r="D253" s="16"/>
      <c r="E253" s="16"/>
      <c r="F253" s="16"/>
      <c r="G253" s="17"/>
      <c r="H253" s="17"/>
      <c r="I253" s="16"/>
      <c r="J253" s="16"/>
      <c r="K253" s="16"/>
    </row>
    <row r="254" spans="1:11" ht="15.75" customHeight="1">
      <c r="A254" s="20"/>
      <c r="B254" s="16"/>
      <c r="C254" s="16"/>
      <c r="D254" s="16"/>
      <c r="E254" s="16"/>
      <c r="F254" s="16"/>
      <c r="G254" s="17"/>
      <c r="H254" s="17"/>
      <c r="I254" s="16"/>
      <c r="J254" s="16"/>
      <c r="K254" s="16"/>
    </row>
    <row r="255" spans="1:11" ht="15.75" customHeight="1">
      <c r="A255" s="20" t="s">
        <v>165</v>
      </c>
      <c r="B255" s="16"/>
      <c r="C255" s="16"/>
      <c r="D255" s="16"/>
      <c r="E255" s="16"/>
      <c r="F255" s="16"/>
      <c r="G255" s="17"/>
      <c r="H255" s="17"/>
      <c r="I255" s="16"/>
      <c r="J255" s="16"/>
      <c r="K255" s="16"/>
    </row>
    <row r="256" spans="1:11" ht="15.75" customHeight="1">
      <c r="A256" s="20" t="s">
        <v>282</v>
      </c>
      <c r="B256" s="16"/>
      <c r="C256" s="16"/>
      <c r="D256" s="16"/>
      <c r="E256" s="16"/>
      <c r="F256" s="16"/>
      <c r="G256" s="17"/>
      <c r="H256" s="17"/>
      <c r="I256" s="16"/>
      <c r="J256" s="16"/>
      <c r="K256" s="16"/>
    </row>
    <row r="257" spans="1:11" ht="15.75" customHeight="1">
      <c r="A257" s="87" t="s">
        <v>215</v>
      </c>
      <c r="B257" s="60" t="s">
        <v>238</v>
      </c>
      <c r="C257" s="60" t="s">
        <v>239</v>
      </c>
      <c r="D257" s="16"/>
      <c r="E257" s="16"/>
      <c r="F257" s="16"/>
      <c r="G257" s="17"/>
      <c r="H257" s="17"/>
      <c r="I257" s="16"/>
      <c r="J257" s="16"/>
      <c r="K257" s="16"/>
    </row>
    <row r="258" spans="1:11" customFormat="1" ht="15" customHeight="1">
      <c r="A258" s="284" t="s">
        <v>332</v>
      </c>
      <c r="B258" s="155">
        <v>0</v>
      </c>
      <c r="C258" s="438">
        <f>+RESULTADO!D24</f>
        <v>11368244</v>
      </c>
      <c r="D258" s="158"/>
      <c r="E258" s="158"/>
      <c r="F258" s="158"/>
      <c r="G258" s="157"/>
      <c r="H258" s="157"/>
      <c r="I258" s="158"/>
      <c r="J258" s="158"/>
      <c r="K258" s="158"/>
    </row>
    <row r="259" spans="1:11" ht="15.75" customHeight="1">
      <c r="A259" s="234" t="s">
        <v>272</v>
      </c>
      <c r="B259" s="155">
        <f>+RESULTADO!C26</f>
        <v>96157453</v>
      </c>
      <c r="C259" s="286">
        <f>+RESULTADO!D26</f>
        <v>31782933</v>
      </c>
      <c r="D259" s="16"/>
      <c r="E259" s="16"/>
      <c r="F259" s="16"/>
      <c r="G259" s="17"/>
      <c r="H259" s="17"/>
      <c r="I259" s="16"/>
      <c r="J259" s="16"/>
      <c r="K259" s="16"/>
    </row>
    <row r="260" spans="1:11" ht="15.75" customHeight="1">
      <c r="A260" s="234" t="s">
        <v>368</v>
      </c>
      <c r="B260" s="155">
        <f>+RESULTADO!C27</f>
        <v>273529187</v>
      </c>
      <c r="C260" s="155">
        <f>+RESULTADO!D27</f>
        <v>4293856</v>
      </c>
      <c r="D260" s="16"/>
      <c r="E260" s="16"/>
      <c r="F260" s="16"/>
      <c r="G260" s="17"/>
      <c r="H260" s="17"/>
      <c r="I260" s="16"/>
      <c r="J260" s="16"/>
      <c r="K260" s="16"/>
    </row>
    <row r="261" spans="1:11" ht="15.75" customHeight="1">
      <c r="A261" s="107" t="s">
        <v>399</v>
      </c>
      <c r="B261" s="155">
        <v>0</v>
      </c>
      <c r="C261" s="286">
        <f>+RESULTADO!D25</f>
        <v>181818182</v>
      </c>
      <c r="D261" s="16"/>
      <c r="E261" s="16"/>
      <c r="F261" s="16"/>
      <c r="G261" s="17"/>
      <c r="H261" s="17"/>
      <c r="I261" s="16"/>
      <c r="J261" s="16"/>
      <c r="K261" s="16"/>
    </row>
    <row r="262" spans="1:11" ht="15.75" customHeight="1">
      <c r="A262" s="107" t="s">
        <v>965</v>
      </c>
      <c r="B262" s="286">
        <v>0</v>
      </c>
      <c r="C262" s="286">
        <v>0</v>
      </c>
      <c r="D262" s="16"/>
      <c r="E262" s="16"/>
      <c r="F262" s="16"/>
      <c r="G262" s="17"/>
      <c r="H262" s="17"/>
      <c r="I262" s="16"/>
      <c r="J262" s="16"/>
      <c r="K262" s="16"/>
    </row>
    <row r="263" spans="1:11" ht="15.75" customHeight="1">
      <c r="A263" s="108" t="s">
        <v>480</v>
      </c>
      <c r="B263" s="286">
        <v>0</v>
      </c>
      <c r="C263" s="286">
        <v>0</v>
      </c>
      <c r="D263" s="16"/>
      <c r="E263" s="16"/>
      <c r="F263" s="16"/>
      <c r="G263" s="17"/>
      <c r="H263" s="17"/>
      <c r="I263" s="16"/>
      <c r="J263" s="16"/>
      <c r="K263" s="16"/>
    </row>
    <row r="264" spans="1:11" ht="15.75" customHeight="1">
      <c r="A264" s="87" t="s">
        <v>220</v>
      </c>
      <c r="B264" s="79">
        <f>SUM(B258:B263)</f>
        <v>369686640</v>
      </c>
      <c r="C264" s="360">
        <f>+SUM(C258:C263)</f>
        <v>229263215</v>
      </c>
      <c r="D264" s="147"/>
      <c r="E264" s="16"/>
      <c r="F264" s="16"/>
      <c r="G264" s="17"/>
      <c r="H264" s="17"/>
      <c r="I264" s="16"/>
      <c r="J264" s="16"/>
      <c r="K264" s="16"/>
    </row>
    <row r="265" spans="1:11" ht="15.75" customHeight="1">
      <c r="A265" s="20"/>
      <c r="B265" s="40"/>
      <c r="C265" s="158"/>
      <c r="D265" s="80"/>
      <c r="E265" s="16"/>
      <c r="F265" s="16"/>
      <c r="G265" s="17"/>
      <c r="H265" s="17"/>
      <c r="I265" s="16"/>
      <c r="J265" s="16"/>
      <c r="K265" s="16"/>
    </row>
    <row r="266" spans="1:11" ht="15.75" customHeight="1">
      <c r="A266" s="231" t="s">
        <v>167</v>
      </c>
      <c r="B266" s="16"/>
      <c r="C266" s="158"/>
      <c r="D266" s="16"/>
      <c r="E266" s="16"/>
      <c r="F266" s="16"/>
      <c r="G266" s="17"/>
      <c r="H266" s="17"/>
      <c r="I266" s="16"/>
      <c r="J266" s="16"/>
      <c r="K266" s="16"/>
    </row>
    <row r="267" spans="1:11" ht="15.75" customHeight="1">
      <c r="A267" s="87" t="s">
        <v>215</v>
      </c>
      <c r="B267" s="60" t="s">
        <v>238</v>
      </c>
      <c r="C267" s="361" t="s">
        <v>239</v>
      </c>
      <c r="D267" s="16"/>
      <c r="E267" s="16"/>
      <c r="F267" s="16"/>
      <c r="G267" s="17"/>
      <c r="H267" s="17"/>
      <c r="I267" s="16"/>
      <c r="J267" s="16"/>
      <c r="K267" s="16"/>
    </row>
    <row r="268" spans="1:11" customFormat="1" ht="15.75" customHeight="1">
      <c r="A268" s="285" t="s">
        <v>56</v>
      </c>
      <c r="B268" s="286">
        <f>+RESULTADO!C14</f>
        <v>1000236354</v>
      </c>
      <c r="C268" s="286">
        <v>430286198</v>
      </c>
      <c r="D268" s="158"/>
      <c r="E268" s="158"/>
      <c r="F268" s="158"/>
      <c r="G268" s="157"/>
      <c r="H268" s="157"/>
      <c r="I268" s="158"/>
      <c r="J268" s="158"/>
      <c r="K268" s="158"/>
    </row>
    <row r="269" spans="1:11" ht="15.75" customHeight="1">
      <c r="A269" s="108" t="s">
        <v>845</v>
      </c>
      <c r="B269" s="286">
        <v>57087281</v>
      </c>
      <c r="C269" s="286">
        <v>3760720</v>
      </c>
      <c r="D269" s="16"/>
      <c r="E269" s="16"/>
      <c r="F269" s="16"/>
      <c r="G269" s="17"/>
      <c r="H269" s="17"/>
      <c r="I269" s="16"/>
      <c r="J269" s="16"/>
      <c r="K269" s="16"/>
    </row>
    <row r="270" spans="1:11" ht="15.75" customHeight="1">
      <c r="A270" s="108" t="s">
        <v>850</v>
      </c>
      <c r="B270" s="286">
        <v>258556</v>
      </c>
      <c r="C270" s="286">
        <v>78</v>
      </c>
      <c r="D270" s="16"/>
      <c r="E270" s="16"/>
      <c r="F270" s="16"/>
      <c r="G270" s="17"/>
      <c r="H270" s="17"/>
      <c r="I270" s="16"/>
      <c r="J270" s="16"/>
      <c r="K270" s="16"/>
    </row>
    <row r="271" spans="1:11" ht="15.75" customHeight="1">
      <c r="A271" s="108" t="s">
        <v>852</v>
      </c>
      <c r="B271" s="286">
        <v>54064350</v>
      </c>
      <c r="C271" s="286">
        <v>11741022</v>
      </c>
      <c r="D271" s="16"/>
      <c r="E271" s="16"/>
      <c r="F271" s="16"/>
      <c r="G271" s="17"/>
      <c r="H271" s="17"/>
      <c r="I271" s="16"/>
      <c r="J271" s="16"/>
      <c r="K271" s="16"/>
    </row>
    <row r="272" spans="1:11" ht="15.75" customHeight="1">
      <c r="A272" s="108" t="s">
        <v>854</v>
      </c>
      <c r="B272" s="286">
        <v>12567984</v>
      </c>
      <c r="C272" s="286">
        <v>2835034</v>
      </c>
      <c r="D272" s="16"/>
      <c r="E272" s="16"/>
      <c r="F272" s="16"/>
      <c r="G272" s="17"/>
      <c r="H272" s="17"/>
      <c r="I272" s="16"/>
      <c r="J272" s="16"/>
      <c r="K272" s="16"/>
    </row>
    <row r="273" spans="1:11" ht="15.75" customHeight="1">
      <c r="A273" s="108" t="s">
        <v>856</v>
      </c>
      <c r="B273" s="286">
        <v>113427</v>
      </c>
      <c r="C273" s="286">
        <v>4434347</v>
      </c>
      <c r="D273" s="16"/>
      <c r="E273" s="16"/>
      <c r="F273" s="16"/>
      <c r="G273" s="17"/>
      <c r="H273" s="17"/>
      <c r="I273" s="16"/>
      <c r="J273" s="16"/>
      <c r="K273" s="16"/>
    </row>
    <row r="274" spans="1:11" ht="15.75" customHeight="1">
      <c r="A274" s="108" t="s">
        <v>953</v>
      </c>
      <c r="B274" s="286"/>
      <c r="C274" s="286">
        <v>0</v>
      </c>
      <c r="D274" s="16"/>
      <c r="E274" s="16"/>
      <c r="F274" s="16"/>
      <c r="G274" s="17"/>
      <c r="H274" s="17"/>
      <c r="I274" s="16"/>
      <c r="J274" s="16"/>
      <c r="K274" s="16"/>
    </row>
    <row r="275" spans="1:11" ht="15.75" customHeight="1">
      <c r="A275" s="108" t="s">
        <v>966</v>
      </c>
      <c r="B275" s="286"/>
      <c r="C275" s="286"/>
      <c r="D275" s="16"/>
      <c r="E275" s="16"/>
      <c r="F275" s="16"/>
      <c r="G275" s="17"/>
      <c r="H275" s="17"/>
      <c r="I275" s="16"/>
      <c r="J275" s="16"/>
      <c r="K275" s="16"/>
    </row>
    <row r="276" spans="1:11" ht="15.75" customHeight="1">
      <c r="A276" s="108" t="s">
        <v>967</v>
      </c>
      <c r="B276" s="286"/>
      <c r="C276" s="286"/>
      <c r="D276" s="16"/>
      <c r="E276" s="16"/>
      <c r="F276" s="16"/>
      <c r="G276" s="17"/>
      <c r="H276" s="17"/>
      <c r="I276" s="16"/>
      <c r="J276" s="16"/>
      <c r="K276" s="16"/>
    </row>
    <row r="277" spans="1:11" ht="15.75" customHeight="1">
      <c r="A277" s="108" t="s">
        <v>987</v>
      </c>
      <c r="B277" s="286"/>
      <c r="C277" s="286"/>
      <c r="D277" s="16"/>
      <c r="E277" s="16"/>
      <c r="F277" s="16"/>
      <c r="G277" s="17"/>
      <c r="H277" s="17"/>
      <c r="I277" s="16"/>
      <c r="J277" s="16"/>
      <c r="K277" s="16"/>
    </row>
    <row r="278" spans="1:11" ht="15.75" customHeight="1">
      <c r="A278" s="87" t="s">
        <v>220</v>
      </c>
      <c r="B278" s="79">
        <f>SUM(B268:B277)</f>
        <v>1124327952</v>
      </c>
      <c r="C278" s="360">
        <f>SUM(C268:C277)</f>
        <v>453057399</v>
      </c>
      <c r="D278" s="80"/>
      <c r="E278" s="80"/>
      <c r="F278" s="80"/>
      <c r="G278" s="17"/>
      <c r="H278" s="17"/>
      <c r="I278" s="16"/>
      <c r="J278" s="16"/>
      <c r="K278" s="16"/>
    </row>
    <row r="279" spans="1:11" ht="15.75" customHeight="1">
      <c r="A279" s="20"/>
      <c r="B279" s="40"/>
      <c r="C279" s="336"/>
      <c r="D279" s="80"/>
      <c r="E279" s="16"/>
      <c r="F279" s="16"/>
      <c r="G279" s="17"/>
      <c r="H279" s="17"/>
      <c r="I279" s="16"/>
      <c r="J279" s="16"/>
      <c r="K279" s="16"/>
    </row>
    <row r="280" spans="1:11" ht="15.75" customHeight="1">
      <c r="A280" s="20"/>
      <c r="B280" s="80"/>
      <c r="C280" s="158"/>
      <c r="D280" s="80"/>
      <c r="E280" s="16"/>
      <c r="F280" s="16"/>
      <c r="G280" s="17"/>
      <c r="H280" s="17"/>
      <c r="I280" s="16"/>
      <c r="J280" s="16"/>
      <c r="K280" s="16"/>
    </row>
    <row r="281" spans="1:11" ht="15.75" customHeight="1">
      <c r="A281" s="20" t="s">
        <v>166</v>
      </c>
      <c r="B281" s="16"/>
      <c r="C281" s="158"/>
      <c r="D281" s="16"/>
      <c r="E281" s="16"/>
      <c r="F281" s="16"/>
      <c r="G281" s="17"/>
      <c r="H281" s="17"/>
      <c r="I281" s="16"/>
      <c r="J281" s="16"/>
      <c r="K281" s="16"/>
    </row>
    <row r="282" spans="1:11" ht="15.75" customHeight="1">
      <c r="A282" s="20"/>
      <c r="B282" s="16"/>
      <c r="C282" s="158"/>
      <c r="D282" s="16"/>
      <c r="E282" s="16"/>
      <c r="F282" s="16"/>
      <c r="G282" s="17"/>
      <c r="H282" s="17"/>
      <c r="I282" s="16"/>
      <c r="J282" s="16"/>
      <c r="K282" s="16"/>
    </row>
    <row r="283" spans="1:11" ht="15.75" customHeight="1">
      <c r="A283" s="87" t="s">
        <v>215</v>
      </c>
      <c r="B283" s="60" t="s">
        <v>238</v>
      </c>
      <c r="C283" s="361" t="s">
        <v>239</v>
      </c>
      <c r="D283" s="16"/>
      <c r="E283" s="16"/>
      <c r="F283" s="16"/>
      <c r="G283" s="17"/>
      <c r="H283" s="17"/>
      <c r="I283" s="16"/>
      <c r="J283" s="16"/>
      <c r="K283" s="16"/>
    </row>
    <row r="284" spans="1:11" ht="15.75" customHeight="1">
      <c r="A284" s="108" t="s">
        <v>481</v>
      </c>
      <c r="B284" s="69">
        <f>+RESULTADO!C71</f>
        <v>97191834</v>
      </c>
      <c r="C284" s="286">
        <v>0</v>
      </c>
      <c r="D284" s="80"/>
      <c r="E284" s="16"/>
      <c r="F284" s="16"/>
      <c r="G284" s="17"/>
      <c r="H284" s="17"/>
      <c r="I284" s="16"/>
      <c r="J284" s="16"/>
      <c r="K284" s="16"/>
    </row>
    <row r="285" spans="1:11" ht="15.75" customHeight="1">
      <c r="A285" s="108" t="s">
        <v>482</v>
      </c>
      <c r="B285" s="69">
        <v>0</v>
      </c>
      <c r="C285" s="286">
        <v>0</v>
      </c>
      <c r="D285" s="80"/>
      <c r="E285" s="16"/>
      <c r="F285" s="16"/>
      <c r="G285" s="17"/>
      <c r="H285" s="17"/>
      <c r="I285" s="16"/>
      <c r="J285" s="16"/>
      <c r="K285" s="16"/>
    </row>
    <row r="286" spans="1:11" customFormat="1" ht="15.75" customHeight="1">
      <c r="A286" s="285" t="s">
        <v>59</v>
      </c>
      <c r="B286" s="286">
        <f>+RESULTADO!C17+RESULTADO!C18</f>
        <v>3327799</v>
      </c>
      <c r="C286" s="286">
        <v>9245816</v>
      </c>
      <c r="D286" s="287"/>
      <c r="E286" s="158"/>
      <c r="F286" s="158"/>
      <c r="G286" s="157"/>
      <c r="H286" s="157"/>
      <c r="I286" s="158"/>
      <c r="J286" s="158"/>
      <c r="K286" s="158"/>
    </row>
    <row r="287" spans="1:11" ht="15.75" customHeight="1">
      <c r="A287" s="87" t="s">
        <v>220</v>
      </c>
      <c r="B287" s="79">
        <f>SUM(B284:B286)</f>
        <v>100519633</v>
      </c>
      <c r="C287" s="360">
        <f>SUM(C284:C286)</f>
        <v>9245816</v>
      </c>
      <c r="D287" s="80"/>
      <c r="E287" s="80"/>
      <c r="F287" s="16"/>
      <c r="G287" s="17"/>
      <c r="H287" s="17"/>
      <c r="I287" s="16"/>
      <c r="J287" s="16"/>
      <c r="K287" s="16"/>
    </row>
    <row r="288" spans="1:11" ht="15.75" customHeight="1">
      <c r="A288" s="86"/>
      <c r="B288" s="40"/>
      <c r="C288" s="158"/>
      <c r="D288" s="16"/>
      <c r="E288" s="16"/>
      <c r="F288" s="16"/>
      <c r="G288" s="17"/>
      <c r="H288" s="17"/>
      <c r="I288" s="16"/>
      <c r="J288" s="16"/>
      <c r="K288" s="16"/>
    </row>
    <row r="289" spans="1:11" ht="15.75" customHeight="1">
      <c r="A289" s="20" t="s">
        <v>334</v>
      </c>
      <c r="B289" s="16"/>
      <c r="C289" s="158"/>
    </row>
    <row r="290" spans="1:11" ht="15.75" customHeight="1">
      <c r="A290" s="87" t="s">
        <v>963</v>
      </c>
      <c r="B290" s="75" t="s">
        <v>238</v>
      </c>
      <c r="C290" s="362" t="s">
        <v>239</v>
      </c>
      <c r="D290" s="16"/>
      <c r="E290" s="16"/>
      <c r="F290" s="16"/>
      <c r="G290" s="17"/>
      <c r="H290" s="17"/>
      <c r="I290" s="16"/>
      <c r="J290" s="16"/>
      <c r="K290" s="16"/>
    </row>
    <row r="291" spans="1:11" ht="15.75" customHeight="1">
      <c r="A291" s="90" t="s">
        <v>468</v>
      </c>
      <c r="B291" s="63">
        <v>0</v>
      </c>
      <c r="C291" s="363">
        <v>0</v>
      </c>
      <c r="D291" s="16"/>
      <c r="E291" s="16"/>
      <c r="F291" s="16"/>
      <c r="G291" s="17"/>
      <c r="H291" s="17"/>
      <c r="I291" s="16"/>
      <c r="J291" s="16"/>
      <c r="K291" s="16"/>
    </row>
    <row r="292" spans="1:11" ht="15.75" customHeight="1">
      <c r="A292" s="90" t="str">
        <f>+RESULTADO!B36</f>
        <v xml:space="preserve">Aranceles </v>
      </c>
      <c r="B292" s="63">
        <f>+-RESULTADO!C36</f>
        <v>26881721</v>
      </c>
      <c r="C292" s="363">
        <v>50172626</v>
      </c>
      <c r="D292" s="16"/>
      <c r="E292" s="16"/>
      <c r="F292" s="16"/>
      <c r="G292" s="17"/>
      <c r="H292" s="17"/>
      <c r="I292" s="16"/>
      <c r="J292" s="16"/>
      <c r="K292" s="16"/>
    </row>
    <row r="293" spans="1:11" ht="15.75" customHeight="1">
      <c r="A293" s="90" t="s">
        <v>950</v>
      </c>
      <c r="B293" s="63">
        <v>12565911</v>
      </c>
      <c r="C293" s="363">
        <v>3590834</v>
      </c>
      <c r="D293" s="40"/>
      <c r="E293" s="16"/>
      <c r="F293" s="16"/>
      <c r="G293" s="17"/>
      <c r="H293" s="17"/>
      <c r="I293" s="16"/>
      <c r="J293" s="16"/>
      <c r="K293" s="16"/>
    </row>
    <row r="294" spans="1:11" ht="15.75" customHeight="1">
      <c r="A294" s="90" t="s">
        <v>461</v>
      </c>
      <c r="B294" s="63">
        <f>+-RESULTADO!C39</f>
        <v>45158841</v>
      </c>
      <c r="C294" s="363">
        <v>0</v>
      </c>
      <c r="D294" s="16"/>
      <c r="E294" s="16"/>
      <c r="F294" s="16"/>
      <c r="G294" s="17"/>
      <c r="H294" s="17"/>
      <c r="I294" s="16"/>
      <c r="J294" s="16"/>
      <c r="K294" s="16"/>
    </row>
    <row r="295" spans="1:11" ht="15.75" customHeight="1">
      <c r="A295" s="90" t="s">
        <v>63</v>
      </c>
      <c r="B295" s="63">
        <f>+-RESULTADO!C35</f>
        <v>0</v>
      </c>
      <c r="C295" s="363">
        <v>7575509</v>
      </c>
      <c r="D295" s="16"/>
      <c r="E295" s="16"/>
      <c r="F295" s="16"/>
      <c r="G295" s="17"/>
      <c r="H295" s="17"/>
      <c r="I295" s="16"/>
      <c r="J295" s="16"/>
      <c r="K295" s="16"/>
    </row>
    <row r="296" spans="1:11" ht="15.75" customHeight="1">
      <c r="A296" s="87" t="s">
        <v>220</v>
      </c>
      <c r="B296" s="79">
        <f>SUM(B291:B295)</f>
        <v>84606473</v>
      </c>
      <c r="C296" s="360">
        <f>SUM(C291:C295)</f>
        <v>61338969</v>
      </c>
      <c r="D296" s="80"/>
      <c r="E296" s="80"/>
      <c r="F296" s="80"/>
      <c r="G296" s="17"/>
      <c r="H296" s="17"/>
      <c r="I296" s="16"/>
      <c r="J296" s="16"/>
      <c r="K296" s="16"/>
    </row>
    <row r="297" spans="1:11" ht="15.75" customHeight="1">
      <c r="A297" s="20"/>
      <c r="B297" s="40"/>
      <c r="C297" s="158"/>
      <c r="D297" s="16"/>
      <c r="E297" s="16"/>
      <c r="F297" s="16"/>
      <c r="G297" s="17"/>
      <c r="H297" s="17"/>
      <c r="I297" s="16"/>
      <c r="J297" s="16"/>
      <c r="K297" s="16"/>
    </row>
    <row r="298" spans="1:11" ht="15.75" customHeight="1">
      <c r="A298" s="20" t="s">
        <v>168</v>
      </c>
      <c r="B298" s="16"/>
      <c r="C298" s="158"/>
      <c r="D298" s="16"/>
      <c r="E298" s="16"/>
      <c r="F298" s="16"/>
      <c r="G298" s="17"/>
      <c r="H298" s="17"/>
      <c r="I298" s="16"/>
      <c r="J298" s="16"/>
      <c r="K298" s="16"/>
    </row>
    <row r="299" spans="1:11" ht="15.75" customHeight="1">
      <c r="A299" s="87" t="s">
        <v>67</v>
      </c>
      <c r="B299" s="75" t="s">
        <v>238</v>
      </c>
      <c r="C299" s="362" t="s">
        <v>239</v>
      </c>
      <c r="D299" s="40"/>
      <c r="E299" s="16"/>
      <c r="F299" s="16"/>
      <c r="G299" s="17"/>
      <c r="H299" s="17"/>
      <c r="I299" s="16"/>
      <c r="J299" s="16"/>
      <c r="K299" s="16"/>
    </row>
    <row r="300" spans="1:11" ht="15.75" customHeight="1">
      <c r="A300" s="90" t="s">
        <v>488</v>
      </c>
      <c r="B300" s="63">
        <v>0</v>
      </c>
      <c r="C300" s="363"/>
      <c r="D300" s="40"/>
      <c r="E300" s="16"/>
      <c r="F300" s="16"/>
      <c r="G300" s="17"/>
      <c r="H300" s="17"/>
      <c r="I300" s="16"/>
      <c r="J300" s="16"/>
      <c r="K300" s="16"/>
    </row>
    <row r="301" spans="1:11" ht="15.75" customHeight="1">
      <c r="A301" s="90" t="s">
        <v>489</v>
      </c>
      <c r="B301" s="63">
        <v>0</v>
      </c>
      <c r="C301" s="363"/>
      <c r="D301" s="40"/>
      <c r="E301" s="16"/>
      <c r="F301" s="16"/>
      <c r="G301" s="17"/>
      <c r="H301" s="17"/>
      <c r="I301" s="16"/>
      <c r="J301" s="16"/>
      <c r="K301" s="16"/>
    </row>
    <row r="302" spans="1:11" ht="15.75" customHeight="1">
      <c r="A302" s="90" t="s">
        <v>169</v>
      </c>
      <c r="B302" s="63">
        <f>+-RESULTADO!C52</f>
        <v>486688474</v>
      </c>
      <c r="C302" s="363">
        <v>255576765</v>
      </c>
      <c r="D302" s="40"/>
      <c r="E302" s="40"/>
      <c r="F302" s="16"/>
      <c r="G302" s="17"/>
      <c r="H302" s="17"/>
      <c r="I302" s="16"/>
      <c r="J302" s="16"/>
      <c r="K302" s="16"/>
    </row>
    <row r="303" spans="1:11" ht="15.75" customHeight="1">
      <c r="A303" s="90" t="s">
        <v>380</v>
      </c>
      <c r="B303" s="63">
        <f>+-RESULTADO!C48</f>
        <v>400180221</v>
      </c>
      <c r="C303" s="363">
        <v>80400000</v>
      </c>
      <c r="D303" s="40"/>
      <c r="E303" s="16"/>
      <c r="F303" s="16"/>
      <c r="G303" s="17"/>
      <c r="H303" s="17"/>
      <c r="I303" s="16"/>
      <c r="J303" s="16"/>
      <c r="K303" s="16"/>
    </row>
    <row r="304" spans="1:11" ht="15.75" customHeight="1">
      <c r="A304" s="90" t="s">
        <v>462</v>
      </c>
      <c r="B304" s="63">
        <f>+-RESULTADO!C49</f>
        <v>33348353</v>
      </c>
      <c r="C304" s="363">
        <v>6699999</v>
      </c>
      <c r="D304" s="40"/>
      <c r="E304" s="16"/>
      <c r="F304" s="16"/>
      <c r="G304" s="17"/>
      <c r="H304" s="17"/>
      <c r="I304" s="16"/>
      <c r="J304" s="16"/>
      <c r="K304" s="16"/>
    </row>
    <row r="305" spans="1:11" ht="15.75" customHeight="1">
      <c r="A305" s="90" t="s">
        <v>483</v>
      </c>
      <c r="B305" s="63"/>
      <c r="C305" s="363">
        <v>13266000</v>
      </c>
      <c r="D305" s="40"/>
      <c r="E305" s="16"/>
      <c r="F305" s="16"/>
      <c r="G305" s="17"/>
      <c r="H305" s="17"/>
      <c r="I305" s="16"/>
      <c r="J305" s="16"/>
      <c r="K305" s="16"/>
    </row>
    <row r="306" spans="1:11" ht="15.75" customHeight="1">
      <c r="A306" s="90" t="s">
        <v>463</v>
      </c>
      <c r="B306" s="63">
        <f>+-RESULTADO!C50</f>
        <v>66029736</v>
      </c>
      <c r="C306" s="363"/>
      <c r="D306" s="40"/>
      <c r="E306" s="16"/>
      <c r="F306" s="16"/>
      <c r="G306" s="17"/>
      <c r="H306" s="17"/>
      <c r="I306" s="16"/>
      <c r="J306" s="16"/>
      <c r="K306" s="16"/>
    </row>
    <row r="307" spans="1:11" ht="15.75" customHeight="1">
      <c r="A307" s="90" t="s">
        <v>65</v>
      </c>
      <c r="B307" s="63">
        <f>+-RESULTADO!C61</f>
        <v>0</v>
      </c>
      <c r="C307" s="363"/>
      <c r="D307" s="16"/>
      <c r="E307" s="16"/>
      <c r="F307" s="16"/>
      <c r="G307" s="17"/>
      <c r="H307" s="17"/>
      <c r="I307" s="16"/>
      <c r="J307" s="16"/>
      <c r="K307" s="16"/>
    </row>
    <row r="308" spans="1:11" ht="15.75" customHeight="1">
      <c r="A308" s="90" t="s">
        <v>484</v>
      </c>
      <c r="B308" s="63"/>
      <c r="C308" s="363"/>
      <c r="D308" s="16"/>
      <c r="E308" s="16"/>
      <c r="F308" s="16"/>
      <c r="G308" s="17"/>
      <c r="H308" s="17"/>
      <c r="I308" s="16"/>
      <c r="J308" s="16"/>
      <c r="K308" s="16"/>
    </row>
    <row r="309" spans="1:11" ht="15.75" customHeight="1">
      <c r="A309" s="90" t="s">
        <v>381</v>
      </c>
      <c r="B309" s="63">
        <f>+-RESULTADO!C62</f>
        <v>8648000</v>
      </c>
      <c r="C309" s="363"/>
      <c r="D309" s="16"/>
      <c r="E309" s="16"/>
      <c r="F309" s="16"/>
      <c r="G309" s="17"/>
      <c r="H309" s="17"/>
      <c r="I309" s="16"/>
      <c r="J309" s="16"/>
      <c r="K309" s="16"/>
    </row>
    <row r="310" spans="1:11" ht="15.75" customHeight="1">
      <c r="A310" s="90" t="s">
        <v>485</v>
      </c>
      <c r="B310" s="63">
        <f>+-RESULTADO!C59</f>
        <v>23475948</v>
      </c>
      <c r="C310" s="363">
        <v>17606961</v>
      </c>
      <c r="D310" s="16"/>
      <c r="E310" s="16"/>
      <c r="F310" s="16"/>
      <c r="G310" s="17"/>
      <c r="H310" s="17"/>
      <c r="I310" s="16"/>
      <c r="J310" s="16"/>
      <c r="K310" s="16"/>
    </row>
    <row r="311" spans="1:11" ht="15.75" customHeight="1">
      <c r="A311" s="90" t="s">
        <v>486</v>
      </c>
      <c r="B311" s="63"/>
      <c r="C311" s="363"/>
      <c r="D311" s="16"/>
      <c r="E311" s="16"/>
      <c r="F311" s="16"/>
      <c r="G311" s="17"/>
      <c r="H311" s="17"/>
      <c r="I311" s="16"/>
      <c r="J311" s="16"/>
      <c r="K311" s="16"/>
    </row>
    <row r="312" spans="1:11" ht="15.75" customHeight="1">
      <c r="A312" s="90" t="s">
        <v>487</v>
      </c>
      <c r="B312" s="63"/>
      <c r="C312" s="363"/>
      <c r="D312" s="16"/>
      <c r="E312" s="16"/>
      <c r="F312" s="16"/>
      <c r="G312" s="17"/>
      <c r="H312" s="17"/>
      <c r="I312" s="16"/>
      <c r="J312" s="16"/>
      <c r="K312" s="16"/>
    </row>
    <row r="313" spans="1:11" ht="15.75" customHeight="1">
      <c r="A313" s="90" t="s">
        <v>97</v>
      </c>
      <c r="B313" s="63">
        <f>+-RESULTADO!C85</f>
        <v>0</v>
      </c>
      <c r="C313" s="363"/>
      <c r="D313" s="16"/>
      <c r="E313" s="16"/>
      <c r="F313" s="16"/>
      <c r="G313" s="17"/>
      <c r="H313" s="17"/>
      <c r="I313" s="16"/>
      <c r="J313" s="16"/>
      <c r="K313" s="16"/>
    </row>
    <row r="314" spans="1:11" ht="15.75" customHeight="1">
      <c r="A314" s="90" t="s">
        <v>1036</v>
      </c>
      <c r="B314" s="63"/>
      <c r="C314" s="363"/>
      <c r="D314" s="16"/>
      <c r="E314" s="16"/>
      <c r="F314" s="16"/>
      <c r="G314" s="17"/>
      <c r="H314" s="17"/>
      <c r="I314" s="16"/>
      <c r="J314" s="16"/>
      <c r="K314" s="16"/>
    </row>
    <row r="315" spans="1:11" ht="15.75" customHeight="1">
      <c r="A315" s="90" t="s">
        <v>945</v>
      </c>
      <c r="B315" s="63">
        <f>+-RESULTADO!C53</f>
        <v>12540107</v>
      </c>
      <c r="C315" s="363">
        <v>4233639</v>
      </c>
      <c r="D315" s="16"/>
      <c r="E315" s="16"/>
      <c r="F315" s="16"/>
      <c r="G315" s="17"/>
      <c r="H315" s="17"/>
      <c r="I315" s="16"/>
      <c r="J315" s="16"/>
      <c r="K315" s="16"/>
    </row>
    <row r="316" spans="1:11" ht="15.75" customHeight="1">
      <c r="A316" s="90" t="s">
        <v>71</v>
      </c>
      <c r="B316" s="63">
        <f>+-RESULTADO!C55</f>
        <v>0</v>
      </c>
      <c r="C316" s="363"/>
      <c r="D316" s="16"/>
      <c r="E316" s="16"/>
      <c r="F316" s="16"/>
      <c r="G316" s="17"/>
      <c r="H316" s="17"/>
      <c r="I316" s="16"/>
      <c r="J316" s="16"/>
      <c r="K316" s="16"/>
    </row>
    <row r="317" spans="1:11" ht="15.75" customHeight="1">
      <c r="A317" s="90" t="s">
        <v>990</v>
      </c>
      <c r="B317" s="63">
        <f>+-RESULTADO!C58</f>
        <v>0</v>
      </c>
      <c r="C317" s="363"/>
      <c r="D317" s="16"/>
      <c r="E317" s="16"/>
      <c r="F317" s="16"/>
      <c r="G317" s="17"/>
      <c r="H317" s="17"/>
      <c r="I317" s="16"/>
      <c r="J317" s="16"/>
      <c r="K317" s="16"/>
    </row>
    <row r="318" spans="1:11" ht="15.75" customHeight="1">
      <c r="A318" s="90" t="s">
        <v>951</v>
      </c>
      <c r="B318" s="63">
        <f>+-RESULTADO!C57</f>
        <v>51975465</v>
      </c>
      <c r="C318" s="363">
        <v>40573658</v>
      </c>
      <c r="D318" s="16"/>
      <c r="E318" s="16"/>
      <c r="F318" s="16"/>
      <c r="G318" s="17"/>
      <c r="H318" s="17"/>
      <c r="I318" s="16"/>
      <c r="J318" s="16"/>
      <c r="K318" s="16"/>
    </row>
    <row r="319" spans="1:11" ht="15.75" customHeight="1">
      <c r="A319" s="90" t="s">
        <v>946</v>
      </c>
      <c r="B319" s="63">
        <f>+-RESULTADO!C60</f>
        <v>0</v>
      </c>
      <c r="C319" s="363">
        <v>62294634</v>
      </c>
      <c r="D319" s="16"/>
      <c r="E319" s="16"/>
      <c r="F319" s="16"/>
      <c r="G319" s="17"/>
      <c r="H319" s="17"/>
      <c r="I319" s="16"/>
      <c r="J319" s="16"/>
      <c r="K319" s="16"/>
    </row>
    <row r="320" spans="1:11" ht="15.75" customHeight="1">
      <c r="A320" s="87" t="s">
        <v>170</v>
      </c>
      <c r="B320" s="76">
        <f>SUM(B300:B319)</f>
        <v>1082886304</v>
      </c>
      <c r="C320" s="364">
        <f>SUM(C300:C319)</f>
        <v>480651656</v>
      </c>
      <c r="D320" s="40"/>
      <c r="E320" s="40"/>
      <c r="F320" s="40"/>
      <c r="G320" s="17"/>
      <c r="H320" s="17"/>
      <c r="I320" s="16"/>
      <c r="J320" s="16"/>
      <c r="K320" s="16"/>
    </row>
    <row r="321" spans="1:11" ht="15.75" customHeight="1">
      <c r="A321" s="20"/>
      <c r="B321" s="77"/>
      <c r="C321" s="365"/>
      <c r="D321" s="40"/>
      <c r="E321" s="40"/>
      <c r="F321" s="40"/>
      <c r="G321" s="17"/>
      <c r="H321" s="17"/>
      <c r="I321" s="16"/>
      <c r="J321" s="16"/>
      <c r="K321" s="16"/>
    </row>
    <row r="322" spans="1:11" ht="15.75" customHeight="1">
      <c r="A322" s="86"/>
      <c r="B322" s="40"/>
      <c r="C322" s="158"/>
      <c r="D322" s="16"/>
      <c r="E322" s="16"/>
      <c r="F322" s="16"/>
      <c r="G322" s="17"/>
      <c r="H322" s="17"/>
      <c r="I322" s="16"/>
      <c r="J322" s="16"/>
      <c r="K322" s="16"/>
    </row>
    <row r="323" spans="1:11" ht="15.75" customHeight="1">
      <c r="A323" s="231" t="s">
        <v>171</v>
      </c>
      <c r="B323" s="16"/>
      <c r="C323" s="158"/>
      <c r="D323" s="16"/>
      <c r="E323" s="16"/>
      <c r="F323" s="16"/>
      <c r="G323" s="17"/>
      <c r="H323" s="17"/>
      <c r="I323" s="16"/>
      <c r="J323" s="16"/>
      <c r="K323" s="16"/>
    </row>
    <row r="324" spans="1:11" ht="15.75" customHeight="1">
      <c r="A324" s="20"/>
      <c r="B324" s="75" t="s">
        <v>238</v>
      </c>
      <c r="C324" s="362" t="s">
        <v>239</v>
      </c>
      <c r="D324" s="16"/>
      <c r="E324" s="16"/>
      <c r="F324" s="16"/>
      <c r="G324" s="17"/>
      <c r="H324" s="17"/>
      <c r="I324" s="16"/>
      <c r="J324" s="16"/>
      <c r="K324" s="16"/>
    </row>
    <row r="325" spans="1:11" ht="15.75" customHeight="1">
      <c r="A325" s="90" t="s">
        <v>246</v>
      </c>
      <c r="B325" s="201"/>
      <c r="C325" s="154"/>
      <c r="D325" s="16"/>
      <c r="E325" s="16"/>
      <c r="F325" s="16"/>
      <c r="G325" s="17"/>
      <c r="H325" s="17"/>
      <c r="I325" s="16"/>
      <c r="J325" s="16"/>
      <c r="K325" s="16"/>
    </row>
    <row r="326" spans="1:11" ht="15.75" customHeight="1">
      <c r="A326" s="87" t="s">
        <v>163</v>
      </c>
      <c r="B326" s="81">
        <f>SUM(B325:B325)</f>
        <v>0</v>
      </c>
      <c r="C326" s="366">
        <f>SUM(C325:C325)</f>
        <v>0</v>
      </c>
      <c r="D326" s="80"/>
      <c r="E326" s="80"/>
      <c r="F326" s="80"/>
      <c r="G326" s="17"/>
      <c r="H326" s="17"/>
      <c r="I326" s="16"/>
      <c r="J326" s="16"/>
      <c r="K326" s="16"/>
    </row>
    <row r="327" spans="1:11" ht="15.75" customHeight="1">
      <c r="A327" s="20"/>
      <c r="B327" s="16"/>
      <c r="C327" s="158"/>
      <c r="D327" s="16"/>
      <c r="E327" s="16"/>
      <c r="F327" s="16"/>
      <c r="G327" s="17"/>
      <c r="H327" s="17"/>
      <c r="I327" s="16"/>
      <c r="J327" s="16"/>
      <c r="K327" s="16"/>
    </row>
    <row r="328" spans="1:11" ht="15.75" customHeight="1">
      <c r="A328" s="86"/>
      <c r="B328" s="16"/>
      <c r="C328" s="158"/>
      <c r="D328" s="16"/>
      <c r="E328" s="16"/>
      <c r="F328" s="16"/>
      <c r="G328" s="17"/>
      <c r="H328" s="17"/>
      <c r="I328" s="16"/>
      <c r="J328" s="16"/>
      <c r="K328" s="16"/>
    </row>
    <row r="329" spans="1:11" ht="15.75" customHeight="1">
      <c r="A329" s="20" t="s">
        <v>172</v>
      </c>
      <c r="B329" s="16"/>
      <c r="C329" s="158"/>
      <c r="D329" s="16"/>
      <c r="E329" s="16"/>
      <c r="F329" s="16"/>
      <c r="G329" s="17"/>
      <c r="H329" s="17"/>
      <c r="I329" s="16"/>
      <c r="J329" s="16"/>
      <c r="K329" s="16"/>
    </row>
    <row r="330" spans="1:11" ht="15.75" customHeight="1">
      <c r="A330" s="20"/>
      <c r="B330" s="16"/>
      <c r="C330" s="158"/>
      <c r="D330" s="16"/>
      <c r="E330" s="16"/>
      <c r="F330" s="16"/>
      <c r="G330" s="17"/>
      <c r="H330" s="17"/>
      <c r="I330" s="16"/>
      <c r="J330" s="16"/>
      <c r="K330" s="16"/>
    </row>
    <row r="331" spans="1:11" ht="15.75" customHeight="1">
      <c r="A331" s="87" t="s">
        <v>215</v>
      </c>
      <c r="B331" s="113" t="s">
        <v>238</v>
      </c>
      <c r="C331" s="277" t="s">
        <v>239</v>
      </c>
      <c r="D331" s="16"/>
      <c r="E331" s="16"/>
      <c r="F331" s="16"/>
      <c r="G331" s="17"/>
      <c r="H331" s="17"/>
      <c r="I331" s="16"/>
      <c r="J331" s="16"/>
      <c r="K331" s="16"/>
    </row>
    <row r="332" spans="1:11" ht="15.75" customHeight="1">
      <c r="A332" s="107" t="s">
        <v>446</v>
      </c>
      <c r="B332" s="69">
        <f>+-RESULTADO!C76</f>
        <v>55922</v>
      </c>
      <c r="C332" s="286">
        <v>11921999</v>
      </c>
      <c r="D332" s="16"/>
      <c r="E332" s="16"/>
      <c r="F332" s="16"/>
      <c r="G332" s="17"/>
      <c r="H332" s="17"/>
      <c r="I332" s="16"/>
      <c r="J332" s="16"/>
      <c r="K332" s="16"/>
    </row>
    <row r="333" spans="1:11" ht="15.75" customHeight="1">
      <c r="A333" s="109" t="s">
        <v>280</v>
      </c>
      <c r="B333" s="69">
        <f>+-RESULTADO!C75</f>
        <v>1881641</v>
      </c>
      <c r="C333" s="286">
        <v>63005684</v>
      </c>
      <c r="D333" s="16"/>
      <c r="E333" s="16"/>
      <c r="F333" s="16"/>
      <c r="G333" s="17"/>
      <c r="H333" s="17"/>
      <c r="I333" s="16"/>
      <c r="J333" s="16"/>
      <c r="K333" s="16"/>
    </row>
    <row r="334" spans="1:11" ht="15.75" customHeight="1">
      <c r="A334" s="87" t="s">
        <v>163</v>
      </c>
      <c r="B334" s="79">
        <f>SUM(B332:B333)</f>
        <v>1937563</v>
      </c>
      <c r="C334" s="360">
        <f>SUM(C332:C333)</f>
        <v>74927683</v>
      </c>
      <c r="D334" s="80"/>
      <c r="E334" s="40"/>
      <c r="F334" s="16"/>
      <c r="G334" s="17"/>
      <c r="H334" s="17"/>
      <c r="I334" s="16"/>
      <c r="J334" s="16"/>
      <c r="K334" s="16"/>
    </row>
    <row r="335" spans="1:11" ht="15.75" customHeight="1">
      <c r="A335" s="20"/>
      <c r="B335" s="16"/>
      <c r="C335" s="158"/>
      <c r="D335" s="16"/>
      <c r="E335" s="40"/>
      <c r="F335" s="16"/>
      <c r="G335" s="17"/>
      <c r="H335" s="17"/>
      <c r="I335" s="16"/>
      <c r="J335" s="16"/>
      <c r="K335" s="16"/>
    </row>
    <row r="336" spans="1:11" ht="15.75" customHeight="1">
      <c r="A336" s="20"/>
      <c r="B336" s="16"/>
      <c r="C336" s="158"/>
      <c r="D336" s="16"/>
      <c r="E336" s="16"/>
      <c r="F336" s="16"/>
      <c r="G336" s="17"/>
      <c r="H336" s="17"/>
      <c r="I336" s="16"/>
      <c r="J336" s="16"/>
      <c r="K336" s="16"/>
    </row>
    <row r="337" spans="1:11" ht="15.75" customHeight="1">
      <c r="A337" s="20" t="s">
        <v>173</v>
      </c>
      <c r="B337" s="16"/>
      <c r="C337" s="158"/>
      <c r="D337" s="16"/>
      <c r="E337" s="16"/>
      <c r="F337" s="16"/>
      <c r="G337" s="17"/>
      <c r="H337" s="17"/>
      <c r="I337" s="16"/>
      <c r="J337" s="16"/>
      <c r="K337" s="16"/>
    </row>
    <row r="338" spans="1:11" ht="15.75" customHeight="1">
      <c r="A338" s="20"/>
      <c r="B338" s="16"/>
      <c r="C338" s="158"/>
      <c r="D338" s="16"/>
      <c r="E338" s="16"/>
      <c r="F338" s="16"/>
      <c r="G338" s="17"/>
      <c r="H338" s="17"/>
      <c r="I338" s="16"/>
      <c r="J338" s="16"/>
      <c r="K338" s="16"/>
    </row>
    <row r="339" spans="1:11" ht="15.75" customHeight="1">
      <c r="A339" s="20"/>
      <c r="B339" s="75" t="s">
        <v>238</v>
      </c>
      <c r="C339" s="362" t="s">
        <v>239</v>
      </c>
      <c r="D339" s="16"/>
      <c r="E339" s="16"/>
      <c r="F339" s="16"/>
      <c r="G339" s="17"/>
      <c r="H339" s="17"/>
      <c r="I339" s="16"/>
      <c r="J339" s="16"/>
      <c r="K339" s="16"/>
    </row>
    <row r="340" spans="1:11" ht="15.75" customHeight="1">
      <c r="A340" s="90" t="s">
        <v>333</v>
      </c>
      <c r="B340" s="201">
        <v>0</v>
      </c>
      <c r="C340" s="286">
        <v>0</v>
      </c>
      <c r="D340" s="16"/>
      <c r="E340" s="16"/>
      <c r="F340" s="16"/>
      <c r="G340" s="17"/>
      <c r="H340" s="17"/>
      <c r="I340" s="16"/>
      <c r="J340" s="16"/>
      <c r="K340" s="16"/>
    </row>
    <row r="341" spans="1:11" ht="15.75" customHeight="1">
      <c r="A341" s="90" t="s">
        <v>379</v>
      </c>
      <c r="B341" s="111">
        <v>0</v>
      </c>
      <c r="C341" s="363">
        <v>0</v>
      </c>
      <c r="D341" s="16"/>
      <c r="E341" s="16"/>
      <c r="F341" s="16"/>
      <c r="G341" s="17"/>
      <c r="H341" s="17"/>
      <c r="I341" s="16"/>
      <c r="J341" s="16"/>
      <c r="K341" s="16"/>
    </row>
    <row r="342" spans="1:11" ht="15.75" customHeight="1">
      <c r="A342" s="87" t="s">
        <v>163</v>
      </c>
      <c r="B342" s="81">
        <f>SUM(B340:B341)</f>
        <v>0</v>
      </c>
      <c r="C342" s="366">
        <f>SUM(C340:C341)</f>
        <v>0</v>
      </c>
      <c r="D342" s="80"/>
      <c r="E342" s="80"/>
      <c r="F342" s="80"/>
      <c r="G342" s="17"/>
      <c r="H342" s="17"/>
      <c r="I342" s="16"/>
      <c r="J342" s="16"/>
      <c r="K342" s="16"/>
    </row>
    <row r="343" spans="1:11" ht="15.75" customHeight="1">
      <c r="A343" s="20"/>
      <c r="B343" s="16"/>
      <c r="C343" s="16"/>
      <c r="D343" s="16"/>
      <c r="E343" s="16"/>
      <c r="F343" s="16"/>
      <c r="G343" s="17"/>
      <c r="H343" s="17"/>
      <c r="I343" s="16"/>
      <c r="J343" s="16"/>
      <c r="K343" s="16"/>
    </row>
    <row r="344" spans="1:11" ht="15.75" customHeight="1">
      <c r="A344" s="20" t="s">
        <v>257</v>
      </c>
      <c r="B344" s="16"/>
      <c r="C344" s="16"/>
      <c r="D344" s="16"/>
      <c r="E344" s="16"/>
      <c r="F344" s="16"/>
      <c r="G344" s="17"/>
      <c r="H344" s="17"/>
      <c r="I344" s="16"/>
      <c r="J344" s="16"/>
      <c r="K344" s="16"/>
    </row>
    <row r="345" spans="1:11" ht="15.75" customHeight="1">
      <c r="A345" s="20" t="s">
        <v>174</v>
      </c>
      <c r="B345" s="16"/>
      <c r="C345" s="16"/>
      <c r="D345" s="16"/>
      <c r="E345" s="16"/>
      <c r="F345" s="16"/>
      <c r="G345" s="17"/>
      <c r="H345" s="17"/>
      <c r="I345" s="16"/>
      <c r="J345" s="16"/>
      <c r="K345" s="16"/>
    </row>
    <row r="346" spans="1:11" ht="15.75" customHeight="1">
      <c r="A346" s="20"/>
      <c r="B346" s="16"/>
      <c r="C346" s="16"/>
      <c r="D346" s="16"/>
      <c r="E346" s="16"/>
      <c r="F346" s="16"/>
      <c r="G346" s="17"/>
      <c r="H346" s="17"/>
      <c r="I346" s="16"/>
      <c r="J346" s="16"/>
      <c r="K346" s="16"/>
    </row>
    <row r="347" spans="1:11" ht="15.75" customHeight="1">
      <c r="A347" s="86" t="s">
        <v>413</v>
      </c>
      <c r="B347" s="16"/>
      <c r="C347" s="16"/>
      <c r="D347" s="16"/>
      <c r="E347" s="16"/>
      <c r="F347" s="16"/>
      <c r="G347" s="17"/>
      <c r="H347" s="17"/>
      <c r="I347" s="16"/>
      <c r="J347" s="16"/>
      <c r="K347" s="16"/>
    </row>
    <row r="348" spans="1:11" ht="15.75" customHeight="1">
      <c r="A348" s="86"/>
      <c r="B348" s="16"/>
      <c r="C348" s="16"/>
      <c r="D348" s="16"/>
      <c r="E348" s="16"/>
      <c r="F348" s="16"/>
      <c r="G348" s="17"/>
      <c r="H348" s="17"/>
      <c r="I348" s="16"/>
      <c r="J348" s="16"/>
      <c r="K348" s="16"/>
    </row>
    <row r="349" spans="1:11" ht="15.75" customHeight="1">
      <c r="A349" s="20" t="s">
        <v>175</v>
      </c>
      <c r="B349" s="16"/>
      <c r="C349" s="16"/>
      <c r="D349" s="16"/>
      <c r="E349" s="16"/>
      <c r="F349" s="16"/>
      <c r="G349" s="17"/>
      <c r="H349" s="17"/>
      <c r="I349" s="16"/>
      <c r="J349" s="16"/>
      <c r="K349" s="16"/>
    </row>
    <row r="350" spans="1:11" ht="15.75" customHeight="1">
      <c r="A350" s="20"/>
      <c r="B350" s="16"/>
      <c r="C350" s="16"/>
      <c r="D350" s="16"/>
      <c r="E350" s="16"/>
      <c r="F350" s="16"/>
      <c r="G350" s="17"/>
      <c r="H350" s="17"/>
      <c r="I350" s="16"/>
      <c r="J350" s="16"/>
      <c r="K350" s="16"/>
    </row>
    <row r="351" spans="1:11" ht="15.75" customHeight="1">
      <c r="A351" s="86" t="s">
        <v>413</v>
      </c>
      <c r="B351" s="16"/>
      <c r="C351" s="16"/>
      <c r="D351" s="16"/>
      <c r="E351" s="16"/>
      <c r="F351" s="16"/>
      <c r="G351" s="17"/>
      <c r="H351" s="17"/>
      <c r="I351" s="16"/>
      <c r="J351" s="16"/>
      <c r="K351" s="16"/>
    </row>
    <row r="352" spans="1:11" ht="15.75" customHeight="1">
      <c r="A352" s="86"/>
      <c r="B352" s="16"/>
      <c r="C352" s="16"/>
      <c r="D352" s="16"/>
      <c r="E352" s="16"/>
      <c r="F352" s="16"/>
      <c r="G352" s="17"/>
      <c r="H352" s="17"/>
      <c r="I352" s="16"/>
      <c r="J352" s="16"/>
      <c r="K352" s="16"/>
    </row>
    <row r="353" spans="1:11" ht="15.75" customHeight="1">
      <c r="A353" s="20" t="s">
        <v>176</v>
      </c>
      <c r="B353" s="16"/>
      <c r="C353" s="16"/>
      <c r="D353" s="16"/>
      <c r="E353" s="16"/>
      <c r="F353" s="16"/>
      <c r="G353" s="17"/>
      <c r="H353" s="17"/>
      <c r="I353" s="16"/>
      <c r="J353" s="16"/>
      <c r="K353" s="16"/>
    </row>
    <row r="354" spans="1:11" ht="15.75" customHeight="1">
      <c r="A354" s="20"/>
      <c r="B354" s="16"/>
      <c r="C354" s="16"/>
      <c r="D354" s="16"/>
      <c r="E354" s="16"/>
      <c r="F354" s="16"/>
      <c r="G354" s="17"/>
      <c r="H354" s="17"/>
      <c r="I354" s="16"/>
      <c r="J354" s="16"/>
      <c r="K354" s="16"/>
    </row>
    <row r="355" spans="1:11" ht="15.75" customHeight="1">
      <c r="A355" s="665" t="s">
        <v>1035</v>
      </c>
      <c r="B355" s="665"/>
      <c r="C355" s="665"/>
      <c r="D355" s="16"/>
      <c r="E355" s="16"/>
      <c r="F355" s="16"/>
      <c r="G355" s="17"/>
      <c r="H355" s="17"/>
      <c r="I355" s="16"/>
      <c r="J355" s="16"/>
      <c r="K355" s="16"/>
    </row>
    <row r="356" spans="1:11" ht="15.75" customHeight="1">
      <c r="A356" s="665"/>
      <c r="B356" s="665"/>
      <c r="C356" s="665"/>
      <c r="D356" s="16"/>
      <c r="E356" s="16"/>
      <c r="F356" s="16"/>
      <c r="G356" s="17"/>
      <c r="H356" s="17"/>
      <c r="I356" s="16"/>
      <c r="J356" s="16"/>
      <c r="K356" s="16"/>
    </row>
    <row r="357" spans="1:11" ht="15.75" customHeight="1">
      <c r="A357" s="665"/>
      <c r="B357" s="665"/>
      <c r="C357" s="665"/>
      <c r="D357" s="16"/>
      <c r="E357" s="16"/>
      <c r="F357" s="16"/>
      <c r="G357" s="17"/>
      <c r="H357" s="17"/>
      <c r="I357" s="16"/>
      <c r="J357" s="16"/>
      <c r="K357" s="16"/>
    </row>
    <row r="358" spans="1:11" ht="7.5" customHeight="1">
      <c r="A358" s="665"/>
      <c r="B358" s="665"/>
      <c r="C358" s="665"/>
      <c r="D358" s="20"/>
      <c r="E358" s="20"/>
      <c r="F358" s="20"/>
      <c r="G358" s="20"/>
      <c r="H358" s="20"/>
      <c r="I358" s="20"/>
      <c r="J358" s="20"/>
      <c r="K358" s="16"/>
    </row>
    <row r="359" spans="1:11" ht="4.5" customHeight="1">
      <c r="A359" s="665"/>
      <c r="B359" s="665"/>
      <c r="C359" s="665"/>
      <c r="D359" s="16"/>
      <c r="E359" s="16"/>
      <c r="F359" s="16"/>
      <c r="G359" s="17"/>
      <c r="H359" s="17"/>
      <c r="I359" s="16"/>
      <c r="J359" s="16"/>
      <c r="K359" s="16"/>
    </row>
    <row r="360" spans="1:11" ht="15.75" customHeight="1">
      <c r="A360" s="82" t="s">
        <v>327</v>
      </c>
      <c r="B360" s="16"/>
      <c r="C360" s="16"/>
      <c r="D360" s="16"/>
      <c r="E360" s="16"/>
      <c r="F360" s="16"/>
      <c r="G360" s="17"/>
      <c r="H360" s="17"/>
      <c r="I360" s="16"/>
      <c r="J360" s="16"/>
      <c r="K360" s="16"/>
    </row>
    <row r="361" spans="1:11" ht="15.75" customHeight="1">
      <c r="A361" s="83"/>
      <c r="B361" s="16"/>
      <c r="C361" s="16"/>
      <c r="D361" s="16"/>
      <c r="E361" s="16"/>
      <c r="F361" s="16"/>
      <c r="G361" s="17"/>
      <c r="H361" s="17"/>
      <c r="I361" s="16"/>
      <c r="J361" s="16"/>
      <c r="K361" s="16"/>
    </row>
    <row r="362" spans="1:11" ht="15.75" customHeight="1">
      <c r="A362" s="635" t="s">
        <v>413</v>
      </c>
      <c r="B362" s="635"/>
      <c r="C362" s="635"/>
      <c r="D362" s="635"/>
      <c r="E362" s="84"/>
      <c r="F362" s="84"/>
      <c r="G362" s="17"/>
      <c r="H362" s="17"/>
      <c r="I362" s="16"/>
      <c r="J362" s="16"/>
      <c r="K362" s="16"/>
    </row>
    <row r="363" spans="1:11" ht="15.75" customHeight="1">
      <c r="A363" s="86"/>
      <c r="B363" s="16"/>
      <c r="C363" s="16"/>
      <c r="D363" s="16"/>
      <c r="E363" s="16"/>
      <c r="F363" s="16"/>
      <c r="G363" s="17"/>
      <c r="H363" s="17"/>
      <c r="I363" s="16"/>
      <c r="J363" s="16"/>
      <c r="K363" s="16"/>
    </row>
    <row r="364" spans="1:11" ht="15.75" customHeight="1">
      <c r="A364" s="82" t="s">
        <v>328</v>
      </c>
      <c r="B364" s="16"/>
      <c r="C364" s="16"/>
      <c r="D364" s="16"/>
      <c r="E364" s="16"/>
      <c r="F364" s="16"/>
      <c r="G364" s="17"/>
      <c r="H364" s="17"/>
      <c r="I364" s="16"/>
      <c r="J364" s="16"/>
      <c r="K364" s="16"/>
    </row>
    <row r="365" spans="1:11" ht="15.75" customHeight="1">
      <c r="A365" s="635" t="s">
        <v>177</v>
      </c>
      <c r="B365" s="635"/>
      <c r="C365" s="635"/>
      <c r="D365" s="635"/>
      <c r="E365" s="21"/>
      <c r="F365" s="21"/>
      <c r="G365" s="17"/>
      <c r="H365" s="17"/>
      <c r="I365" s="16"/>
      <c r="J365" s="16"/>
      <c r="K365" s="16"/>
    </row>
    <row r="366" spans="1:11" ht="15.75" customHeight="1">
      <c r="A366" s="635"/>
      <c r="B366" s="635"/>
      <c r="C366" s="635"/>
      <c r="D366" s="635"/>
      <c r="E366" s="21"/>
      <c r="F366" s="21"/>
      <c r="G366" s="17"/>
      <c r="H366" s="17"/>
      <c r="I366" s="16"/>
      <c r="J366" s="16"/>
      <c r="K366" s="16"/>
    </row>
    <row r="367" spans="1:11" ht="15.75" customHeight="1">
      <c r="A367" s="86"/>
      <c r="B367" s="16"/>
      <c r="C367" s="16"/>
      <c r="D367" s="16"/>
      <c r="E367" s="16"/>
      <c r="F367" s="16"/>
      <c r="G367" s="17"/>
      <c r="H367" s="17"/>
      <c r="I367" s="16"/>
      <c r="J367" s="16"/>
      <c r="K367" s="16"/>
    </row>
    <row r="368" spans="1:11" ht="15.75" customHeight="1">
      <c r="A368" s="82" t="s">
        <v>260</v>
      </c>
      <c r="B368" s="16"/>
      <c r="C368" s="16"/>
      <c r="D368" s="16"/>
      <c r="E368" s="16"/>
      <c r="F368" s="16"/>
      <c r="G368" s="17"/>
      <c r="H368" s="17"/>
      <c r="I368" s="16"/>
      <c r="J368" s="16"/>
      <c r="K368" s="16"/>
    </row>
    <row r="369" spans="1:11" ht="15.75" customHeight="1">
      <c r="A369" s="86"/>
      <c r="B369" s="16"/>
      <c r="C369" s="16"/>
      <c r="D369" s="16"/>
      <c r="E369" s="16"/>
      <c r="F369" s="16"/>
      <c r="G369" s="17"/>
      <c r="H369" s="17"/>
      <c r="I369" s="16"/>
      <c r="J369" s="16"/>
      <c r="K369" s="16"/>
    </row>
    <row r="370" spans="1:11" ht="15.75" customHeight="1">
      <c r="A370" s="635" t="s">
        <v>413</v>
      </c>
      <c r="B370" s="635"/>
      <c r="C370" s="635"/>
      <c r="D370" s="635"/>
      <c r="E370" s="16"/>
      <c r="F370" s="16"/>
      <c r="G370" s="17"/>
      <c r="H370" s="17"/>
      <c r="I370" s="16"/>
      <c r="J370" s="16"/>
      <c r="K370" s="16"/>
    </row>
    <row r="371" spans="1:11" ht="15.75" customHeight="1">
      <c r="A371" s="86"/>
      <c r="B371" s="16"/>
      <c r="C371" s="16"/>
      <c r="D371" s="16"/>
      <c r="E371" s="16"/>
      <c r="F371" s="16"/>
      <c r="G371" s="17"/>
      <c r="H371" s="17"/>
      <c r="I371" s="16"/>
      <c r="J371" s="16"/>
      <c r="K371" s="16"/>
    </row>
    <row r="372" spans="1:11" ht="15.75" customHeight="1">
      <c r="A372" s="82" t="s">
        <v>259</v>
      </c>
      <c r="B372" s="16"/>
      <c r="C372" s="16"/>
      <c r="D372" s="16"/>
      <c r="E372" s="16"/>
      <c r="F372" s="16"/>
      <c r="G372" s="17"/>
      <c r="H372" s="17"/>
      <c r="I372" s="16"/>
      <c r="J372" s="16"/>
      <c r="K372" s="16"/>
    </row>
    <row r="373" spans="1:11" ht="15.75" customHeight="1">
      <c r="A373" s="86"/>
      <c r="B373" s="16"/>
      <c r="C373" s="16"/>
      <c r="D373" s="16"/>
      <c r="E373" s="16"/>
      <c r="F373" s="16"/>
      <c r="G373" s="17"/>
      <c r="H373" s="17"/>
      <c r="I373" s="16"/>
      <c r="J373" s="16"/>
      <c r="K373" s="16"/>
    </row>
    <row r="374" spans="1:11" ht="15.75" customHeight="1">
      <c r="A374" s="635" t="s">
        <v>413</v>
      </c>
      <c r="B374" s="635"/>
      <c r="C374" s="635"/>
      <c r="D374" s="635"/>
      <c r="E374" s="16"/>
      <c r="F374" s="16"/>
      <c r="G374" s="17"/>
      <c r="H374" s="17"/>
      <c r="I374" s="16"/>
      <c r="J374" s="16"/>
      <c r="K374" s="16"/>
    </row>
    <row r="375" spans="1:11" ht="15.75" customHeight="1">
      <c r="A375" s="86"/>
      <c r="B375" s="16"/>
      <c r="C375" s="16"/>
      <c r="D375" s="16"/>
      <c r="E375" s="16"/>
      <c r="F375" s="16"/>
      <c r="G375" s="17"/>
      <c r="H375" s="17"/>
      <c r="I375" s="16"/>
      <c r="J375" s="16"/>
      <c r="K375" s="16"/>
    </row>
    <row r="376" spans="1:11" ht="15.75" customHeight="1">
      <c r="A376" s="82" t="s">
        <v>258</v>
      </c>
      <c r="B376" s="16"/>
      <c r="C376" s="16"/>
      <c r="D376" s="16"/>
      <c r="E376" s="16"/>
      <c r="F376" s="16"/>
      <c r="G376" s="17"/>
      <c r="H376" s="17"/>
      <c r="I376" s="16"/>
      <c r="J376" s="16"/>
      <c r="K376" s="16"/>
    </row>
    <row r="377" spans="1:11" ht="15.75" customHeight="1">
      <c r="A377" s="20"/>
      <c r="B377" s="16"/>
      <c r="C377" s="16"/>
      <c r="D377" s="16"/>
      <c r="E377" s="16"/>
      <c r="F377" s="16"/>
      <c r="G377" s="17"/>
      <c r="H377" s="17"/>
      <c r="I377" s="16"/>
      <c r="J377" s="16"/>
      <c r="K377" s="16"/>
    </row>
    <row r="378" spans="1:11" ht="15.75" customHeight="1">
      <c r="A378" s="635" t="s">
        <v>178</v>
      </c>
      <c r="B378" s="635"/>
      <c r="C378" s="635"/>
      <c r="D378" s="635"/>
      <c r="E378" s="21"/>
      <c r="F378" s="21"/>
      <c r="G378" s="17"/>
      <c r="H378" s="17"/>
      <c r="I378" s="16"/>
      <c r="J378" s="16"/>
      <c r="K378" s="16"/>
    </row>
    <row r="379" spans="1:11" ht="15.75" customHeight="1">
      <c r="A379" s="86"/>
      <c r="B379" s="16"/>
      <c r="C379" s="16"/>
      <c r="D379" s="16"/>
      <c r="E379" s="16"/>
      <c r="F379" s="16"/>
      <c r="G379" s="17"/>
      <c r="H379" s="17"/>
      <c r="I379" s="16"/>
      <c r="J379" s="16"/>
      <c r="K379" s="16"/>
    </row>
    <row r="380" spans="1:11" ht="15.75" customHeight="1">
      <c r="A380" s="20"/>
      <c r="B380" s="16"/>
      <c r="C380" s="16"/>
      <c r="D380" s="16"/>
      <c r="E380" s="16"/>
      <c r="F380" s="16"/>
      <c r="G380" s="17"/>
      <c r="H380" s="17"/>
      <c r="I380" s="16"/>
      <c r="J380" s="16"/>
      <c r="K380" s="16"/>
    </row>
    <row r="381" spans="1:11" ht="15.75" customHeight="1">
      <c r="A381" s="86"/>
      <c r="B381" s="16"/>
      <c r="C381" s="16"/>
      <c r="D381" s="16"/>
      <c r="E381" s="16"/>
      <c r="F381" s="16"/>
      <c r="G381" s="17"/>
      <c r="H381" s="17"/>
      <c r="I381" s="16"/>
      <c r="J381" s="16"/>
      <c r="K381" s="16"/>
    </row>
  </sheetData>
  <mergeCells count="27">
    <mergeCell ref="B144:F144"/>
    <mergeCell ref="E49:E50"/>
    <mergeCell ref="A378:D378"/>
    <mergeCell ref="A190:A191"/>
    <mergeCell ref="A362:D362"/>
    <mergeCell ref="A218:A219"/>
    <mergeCell ref="A370:D370"/>
    <mergeCell ref="A374:D374"/>
    <mergeCell ref="A365:D366"/>
    <mergeCell ref="A355:C359"/>
    <mergeCell ref="A144:A145"/>
    <mergeCell ref="G144:K144"/>
    <mergeCell ref="A60:A61"/>
    <mergeCell ref="A5:G5"/>
    <mergeCell ref="A198:A199"/>
    <mergeCell ref="B198:B199"/>
    <mergeCell ref="C198:C199"/>
    <mergeCell ref="A14:B14"/>
    <mergeCell ref="A179:A180"/>
    <mergeCell ref="A49:A50"/>
    <mergeCell ref="B49:B50"/>
    <mergeCell ref="C49:C50"/>
    <mergeCell ref="B60:B61"/>
    <mergeCell ref="A129:A130"/>
    <mergeCell ref="A169:A170"/>
    <mergeCell ref="D49:D50"/>
    <mergeCell ref="A121:A122"/>
  </mergeCells>
  <pageMargins left="0.7" right="0.7" top="0.75" bottom="0.75" header="0.3" footer="0.3"/>
  <pageSetup paperSize="9" scale="40" orientation="portrait" r:id="rId1"/>
  <ignoredErrors>
    <ignoredError sqref="C222" formulaRange="1"/>
  </ignoredErrors>
  <legacyDrawing r:id="rId2"/>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13" Type="http://schemas.openxmlformats.org/package/2006/relationships/digital-signature/signature" Target="sig13.xml"/><Relationship Id="rId18" Type="http://schemas.openxmlformats.org/package/2006/relationships/digital-signature/signature" Target="sig18.xml"/><Relationship Id="rId3" Type="http://schemas.openxmlformats.org/package/2006/relationships/digital-signature/signature" Target="sig3.xml"/><Relationship Id="rId21" Type="http://schemas.openxmlformats.org/package/2006/relationships/digital-signature/signature" Target="sig21.xml"/><Relationship Id="rId7" Type="http://schemas.openxmlformats.org/package/2006/relationships/digital-signature/signature" Target="sig7.xml"/><Relationship Id="rId12" Type="http://schemas.openxmlformats.org/package/2006/relationships/digital-signature/signature" Target="sig12.xml"/><Relationship Id="rId17" Type="http://schemas.openxmlformats.org/package/2006/relationships/digital-signature/signature" Target="sig17.xml"/><Relationship Id="rId2" Type="http://schemas.openxmlformats.org/package/2006/relationships/digital-signature/signature" Target="sig2.xml"/><Relationship Id="rId16" Type="http://schemas.openxmlformats.org/package/2006/relationships/digital-signature/signature" Target="sig16.xml"/><Relationship Id="rId20" Type="http://schemas.openxmlformats.org/package/2006/relationships/digital-signature/signature" Target="sig20.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5" Type="http://schemas.openxmlformats.org/package/2006/relationships/digital-signature/signature" Target="sig15.xml"/><Relationship Id="rId10" Type="http://schemas.openxmlformats.org/package/2006/relationships/digital-signature/signature" Target="sig10.xml"/><Relationship Id="rId19" Type="http://schemas.openxmlformats.org/package/2006/relationships/digital-signature/signature" Target="sig19.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dVDqH2aR490SfiTjWaRi0bxVjUTJ41nghEl9c7byhfU=</DigestValue>
    </Reference>
    <Reference Type="http://www.w3.org/2000/09/xmldsig#Object" URI="#idOfficeObject">
      <DigestMethod Algorithm="http://www.w3.org/2001/04/xmlenc#sha256"/>
      <DigestValue>VJsRky22kxQ9y4zaLzNEbaXweaqpRjGVEaKkAHRm8yg=</DigestValue>
    </Reference>
    <Reference Type="http://uri.etsi.org/01903#SignedProperties" URI="#idSignedProperties">
      <Transforms>
        <Transform Algorithm="http://www.w3.org/TR/2001/REC-xml-c14n-20010315"/>
      </Transforms>
      <DigestMethod Algorithm="http://www.w3.org/2001/04/xmlenc#sha256"/>
      <DigestValue>A2KpI2LG31C0sXC2mCz0XWlEZel51JGZDYziaNOWPBQ=</DigestValue>
    </Reference>
    <Reference Type="http://www.w3.org/2000/09/xmldsig#Object" URI="#idValidSigLnImg">
      <DigestMethod Algorithm="http://www.w3.org/2001/04/xmlenc#sha256"/>
      <DigestValue>Yzr3xO+oQE/CMEVhcRgSWlmB9gOrbWxEyo53HxESMvY=</DigestValue>
    </Reference>
    <Reference Type="http://www.w3.org/2000/09/xmldsig#Object" URI="#idInvalidSigLnImg">
      <DigestMethod Algorithm="http://www.w3.org/2001/04/xmlenc#sha256"/>
      <DigestValue>LPmT7lYAGZKzSVMEcJ5kRvtiyiRTilN2YsQMe5LXc+4=</DigestValue>
    </Reference>
  </SignedInfo>
  <SignatureValue>ZW8tYWckLXys2xnEk8rwTX/6PxoNCrS25LPCGNvo67HaqylMwN+flbiaDcLO1452CJOGW1/wB+ug
64MCGe+lRtiPebooIfgidLtI60eBAVAatLnayJpQ2+rGnAQqzAkFMcG6uXPuHYJ9izUxlcwPUMzj
6Nr/bgXYEqhPXpaNJoMN33zV7Mvh/UnPDZADZqaWKdDpny/0YOPucyhMAxVvkS5XF2RmcnlIZA7s
nCvsOzal15GG4QIib4D1rfOHkCKowxc2sYEC+IQ0CEArVOlOxNK8Q+XRNmxoLtgjiDSEpTtCQt63
K84b2DGBhXbLBLGhDEh2Q2r9TLUmSJGCalf3mA==</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2025-05-13T21:29:30Z</mdssi:Value>
        </mdssi:SignatureTime>
      </SignatureProperty>
    </SignatureProperties>
  </Object>
  <Object Id="idOfficeObject">
    <SignatureProperties>
      <SignatureProperty Id="idOfficeV1Details" Target="#idPackageSignature">
        <SignatureInfoV1 xmlns="http://schemas.microsoft.com/office/2006/digsig">
          <SetupID>{15A38675-DA4D-49BA-BF44-F591D3FF40B5}</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2025-05-13T21:29:30Z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cDo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b790+X1uTbchMrc2DsZk/bJAJJ9wDZCmVM3Ent9OVEMp0IE5/OqsjtvYoIgBWoltSmK0NoNXKao7
eOSiUzixXg==</DigestValue>
    </Reference>
    <Reference Type="http://www.w3.org/2000/09/xmldsig#Object" URI="#idOfficeObject">
      <DigestMethod Algorithm="http://www.w3.org/2001/04/xmlenc#sha512"/>
      <DigestValue>p5xAoh/qMplQg6p8tsNCj3zGxfVNfa0RQzZ2W7OLopF3XUaw3JKrfvunlx1gc9IVFZESallm1iuT
Vyf0OoHsaA==</DigestValue>
    </Reference>
    <Reference Type="http://uri.etsi.org/01903#SignedProperties" URI="#idSignedProperties">
      <Transforms>
        <Transform Algorithm="http://www.w3.org/TR/2001/REC-xml-c14n-20010315"/>
      </Transforms>
      <DigestMethod Algorithm="http://www.w3.org/2001/04/xmlenc#sha512"/>
      <DigestValue>/LhZIBRE9VSOjmx8+CWiAOVj4cUhelImAwifZkreHgV1PpNiCVqBVNNUCIiceZi5527lwYgwvSEL
95BgyLZSBQ==</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N6us/IP6BG1mGAt1mFnquLfwSICx8aKkq/bqejd5srpPt6a0olGf35QW2T9+dxt06nNB3pDXBbwB
AELZja6IZcPOLUJ4jLYP7Sj08c0LZZ5kuWwGTGRtGTj+kn2HhEkFdaUh82Zo76L5Z/oBC6iMivQT
dqfu2T412c1jC2KYQiDJ1UKYCXrmlY9jlMfNXqYFW+Zj+Piia+Ilu1cG2THuvSjmY9IP/qyM7Lly
1vdcTKKW/4VD0CmnDvZAVuSMJ1xatPQRaBLF/pOAwTuM6eF/n81tjyMU9MrPOew3ZxRdpsSt3nIR
gkDh1/fInhJHPGFQuU6lpnVSSyWYJAs2880SMw==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2025-05-13T22:47:49Z</mdssi:Value>
        </mdssi:SignatureTime>
      </SignatureProperty>
    </SignatureProperties>
  </Object>
  <Object Id="idOfficeObject">
    <SignatureProperties>
      <SignatureProperty Id="idOfficeV1Details" Target="#idPackageSignature">
        <SignatureInfoV1 xmlns="http://schemas.microsoft.com/office/2006/digsig">
          <SetupID>{AA6729B3-826F-4910-BE4D-F9D3508BE7B8}</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2025-05-13T22:47:49Z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l+f1FyeowrnNKoGHpxsBKLULPo/BQVKHyTMDXzIMgIhliubPMTES78sYcI8R6tNzDnFueklBvt1K
QKFoU7WOYQ==</DigestValue>
    </Reference>
    <Reference Type="http://www.w3.org/2000/09/xmldsig#Object" URI="#idOfficeObject">
      <DigestMethod Algorithm="http://www.w3.org/2001/04/xmlenc#sha512"/>
      <DigestValue>DaXSrjVGuJwp+7bfgrE3D3CZaxQ+eBckUZUXATwMBvMYFNstp78tOzQffv9pdlkhAMkDd8WA4lgE
1Ctxpw87Kw==</DigestValue>
    </Reference>
    <Reference Type="http://uri.etsi.org/01903#SignedProperties" URI="#idSignedProperties">
      <Transforms>
        <Transform Algorithm="http://www.w3.org/TR/2001/REC-xml-c14n-20010315"/>
      </Transforms>
      <DigestMethod Algorithm="http://www.w3.org/2001/04/xmlenc#sha512"/>
      <DigestValue>xBwPN2IzArS2M2WE0ugP97uxUtkk0qvlFLXYKZ1Jmp/xBV5/QbWLzcqJ/d4iDt9pFnajs1U37rcF
44voO6NSWQ==</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D9jB/6rScVYscY79RNPNY3XKWvo/V1RvBf5VcHVok1MIvrgYPRDwTycqrT2vDEDS6Dbb5OefPhH+
0cRuhzCw1aPs9QYCmUr1KjgRoJFcpKhFL/9hkA9ouuAKslYTtJvHFObTX8jfT0mjkujbvAwjzVTi
vqjVHKl/ymLV7rQ/aAHflj6CCw0BW7TnrJO7bBjm/HOdPDsIfsi3XK/E8xqEWUkk08IqeYPGQa1W
947j8czy6suab59fVxi5ps9C7g/z4lEL1QulZJTh22igYw0g4lZA3MjaW1I+R134HWyFAPmbk0a5
lns33OdftjbG7JwhF4yLTMIlDQSYRkHmCFAkqg==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2025-05-13T22:48:03Z</mdssi:Value>
        </mdssi:SignatureTime>
      </SignatureProperty>
    </SignatureProperties>
  </Object>
  <Object Id="idOfficeObject">
    <SignatureProperties>
      <SignatureProperty Id="idOfficeV1Details" Target="#idPackageSignature">
        <SignatureInfoV1 xmlns="http://schemas.microsoft.com/office/2006/digsig">
          <SetupID>{E17A0568-995B-489A-B9B6-5DF1BD7DCE77}</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2025-05-13T22:48:03Z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abqIWngd5QX6cJXml2xhakxUc6c791TPYyhPvxmJW8vVyVKiR369F0C5tF39/brrJpVgHbiJJY74
z1RI6Cg0mA==</DigestValue>
    </Reference>
    <Reference Type="http://www.w3.org/2000/09/xmldsig#Object" URI="#idOfficeObject">
      <DigestMethod Algorithm="http://www.w3.org/2001/04/xmlenc#sha512"/>
      <DigestValue>axILneAEk7f2K4vxSxkE7SZsttGUGrCeZbhByZXW8zndHJuo92nUzesOGlCktzHpOPw6CemjB/sS
KvwpQ4m9Ww==</DigestValue>
    </Reference>
    <Reference Type="http://uri.etsi.org/01903#SignedProperties" URI="#idSignedProperties">
      <Transforms>
        <Transform Algorithm="http://www.w3.org/TR/2001/REC-xml-c14n-20010315"/>
      </Transforms>
      <DigestMethod Algorithm="http://www.w3.org/2001/04/xmlenc#sha512"/>
      <DigestValue>WeZcgkA5nKAEMbsJZtTTqfACmwNWbNFiEPVr4EG3+7nnUvwYw59Pc3NApobMrsyIudpjvq/7Bfx7
BUbYiaef+w==</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J2ix7Kdu4NOD2dXsixFtINnHwpFsEDlxiz7bFTjbTgj80iyP4dhqDqMXwAvfopL+0iMeWxCfZqtr
dSn94yzDca/ZMHrQb4lmuxf4Kd7Nx/61E3MjnAXNte35nrE5r3kyqg1uy6zVpwrhn12dRNfYA4Kf
caDML2qeHEDSUCjl2ZSY+TPRipbGpF5Y0s1d/gzvlpZOwPIpdbCFAIW0c0FLqxxK1Bca7YjXZbwD
Flb6WqReUOAtWtiIKqpsOs7zvqs1gIsHg7OmBRsEp516Ug2FglLQ1RVinh+x5QDzI2Ff+a8za0B7
8DIQsNdY2N3rIyJ1V3uSZCnbE9GvwvXe3HvOdQ==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2025-05-13T22:48:17Z</mdssi:Value>
        </mdssi:SignatureTime>
      </SignatureProperty>
    </SignatureProperties>
  </Object>
  <Object Id="idOfficeObject">
    <SignatureProperties>
      <SignatureProperty Id="idOfficeV1Details" Target="#idPackageSignature">
        <SignatureInfoV1 xmlns="http://schemas.microsoft.com/office/2006/digsig">
          <SetupID>{A85B62B4-E1B8-4902-9268-181F0FECD4D3}</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2025-05-13T22:48:17Z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gx+DqCv6yOYVwdlmFoV6oPe51KXxkCNyNZZfjuiQAnmULq70GJq4QoL7mR690Wvn2tV58L5x0BNs
C5fui/Y4Ew==</DigestValue>
    </Reference>
    <Reference Type="http://www.w3.org/2000/09/xmldsig#Object" URI="#idOfficeObject">
      <DigestMethod Algorithm="http://www.w3.org/2001/04/xmlenc#sha512"/>
      <DigestValue>2dJvaonEmP5Pu2ZiUSdGlLwjHCnyYXIDv/+TTd0vYSJlKii9RBz6jSuCN6MnVZtp0EmBBwyMqVBF
JSI6G16yBw==</DigestValue>
    </Reference>
    <Reference Type="http://uri.etsi.org/01903#SignedProperties" URI="#idSignedProperties">
      <Transforms>
        <Transform Algorithm="http://www.w3.org/TR/2001/REC-xml-c14n-20010315"/>
      </Transforms>
      <DigestMethod Algorithm="http://www.w3.org/2001/04/xmlenc#sha512"/>
      <DigestValue>BSmNFZinVDHHOjQamzQWfsmcU1DexxxHTQ2XUE2NoUTZJF1BhbQE22sI3dplDhIvTcJiTVo90eaK
xQkVwxQgNg==</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VdtfEb401eIqNJjYAsoAycbnkN8j3ao/2c1bqKvZ5/QQrChROw2f/PuMaxHjoyQI++vXbrN536Xa
01iJwQ6/HV1YQM1LR8U3O0LTPlFdhqySxIauHqRPhRAWxlkdlQpWZVtnpDSNdwPgJdrWbC7z8K3o
4rJcU1cdOHI+mS/b0i2cafXwOzteQTEqcewvjMVrfDhPI8wbivp5SbhBiV2l25VqsBT2RdCiuvrz
8eKl9RXsbOhiQbDSvUWyqvlsmnaW9vd237/ZUoc/VCcUgGwZ5h+ty0Yr5HBm1Xk1LeXALY049kWW
2A2wwfYPH7O94qwqcrL2V4F0biOiLQddgm8cXA==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2025-05-13T22:48:31Z</mdssi:Value>
        </mdssi:SignatureTime>
      </SignatureProperty>
    </SignatureProperties>
  </Object>
  <Object Id="idOfficeObject">
    <SignatureProperties>
      <SignatureProperty Id="idOfficeV1Details" Target="#idPackageSignature">
        <SignatureInfoV1 xmlns="http://schemas.microsoft.com/office/2006/digsig">
          <SetupID>{927BC7FC-8C0E-4EAA-8E07-4F6E189D777B}</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2025-05-13T22:48:31Z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saIjSAaIWHizU/Yn6hbr31lGcgPrHK4q9ZSa0KSjitfVHFHr+txhTc951nq3dcJ3QIAMDknhxh0a
G0+bjgPLvA==</DigestValue>
    </Reference>
    <Reference Type="http://www.w3.org/2000/09/xmldsig#Object" URI="#idOfficeObject">
      <DigestMethod Algorithm="http://www.w3.org/2001/04/xmlenc#sha512"/>
      <DigestValue>tZPOuTamGHFFCRORS8Gsws/W03FgpLlCSccecx2ZTXRvkJjLO5B2krP7QY88hJjEQc4qB5cEyzPK
0mEJtlENGw==</DigestValue>
    </Reference>
    <Reference Type="http://uri.etsi.org/01903#SignedProperties" URI="#idSignedProperties">
      <Transforms>
        <Transform Algorithm="http://www.w3.org/TR/2001/REC-xml-c14n-20010315"/>
      </Transforms>
      <DigestMethod Algorithm="http://www.w3.org/2001/04/xmlenc#sha512"/>
      <DigestValue>9WequMBVLFa1p77/R2N256yx975MyhByqoM63PnxSqvfXZCYnvnX0zokdsjIJAuLn5WmpNj/96Pb
Hjf6EF/H6A==</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B1uZLAOu7kmT+dxW1SmMfa+mNm3AK9sIF8D6dd6kxcCUKoTrqeaysOt2lm+zQnJ/3A3oVez0EcUH
+ruVYxRKRef9dt3+Ls4g/GWVmDeC2ruvKznbidAKKZryRsT9Fjysx9ktXczOHPr0RYd4ZACBDOZB
ICOjYD4IwlBAMcy+5Con55gpCE4FB2eh8Q6EaNGjK+GlgpCAbWiuOv+AR4caMK5w7HRvZsCxVRFd
OxMH4WLwKWBlgfgDgw+K8JaT8Hn22OTTqT6RJEIjyX0/AT2woe4fJnsuCHkwXHwWcrQ/1dAZwyD0
brmKX3245NAz5fsTpixT6f5s9JSDs6sDzFZGJA==</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2025-05-13T22:48:45Z</mdssi:Value>
        </mdssi:SignatureTime>
      </SignatureProperty>
    </SignatureProperties>
  </Object>
  <Object Id="idOfficeObject">
    <SignatureProperties>
      <SignatureProperty Id="idOfficeV1Details" Target="#idPackageSignature">
        <SignatureInfoV1 xmlns="http://schemas.microsoft.com/office/2006/digsig">
          <SetupID>{3045022D-1F9A-46B9-8CDA-BEB1B356514B}</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2025-05-13T22:48:45Z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mEuIz/mz05x4GooQEfGu+RVw9X303JtlWTHzckvDId2yQpCanMf3AI2R4nkeJC4bFYSOQUYWu0N4
RQVYNubPLQ==</DigestValue>
    </Reference>
    <Reference Type="http://www.w3.org/2000/09/xmldsig#Object" URI="#idOfficeObject">
      <DigestMethod Algorithm="http://www.w3.org/2001/04/xmlenc#sha512"/>
      <DigestValue>I3MWufzDby+INUhl/RAMUtM1Afmqt5NLGh/jlS17e6fKpfdRAbI8ED807uAXSUcXcPpOzPbBLEnf
OImWeg84Eg==</DigestValue>
    </Reference>
    <Reference Type="http://uri.etsi.org/01903#SignedProperties" URI="#idSignedProperties">
      <Transforms>
        <Transform Algorithm="http://www.w3.org/TR/2001/REC-xml-c14n-20010315"/>
      </Transforms>
      <DigestMethod Algorithm="http://www.w3.org/2001/04/xmlenc#sha512"/>
      <DigestValue>L9IcIO69Yl27Jqon3DMBRi+gCyr+9D8j5Dw/4YunVGq4VoToZpiEySenYFaDtYd15dZjM10YQm/g
UYSB6Ey4qg==</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pT1XX1ilq0btR8+2SrpC/EfbEy13AfJBJ4QpdO2xaF6SiEQejqlvgdbOtMSIK/IEUgDPLZCCAE3f
UV9vwVijEn3TrEtXafi+5opAvnM5qXqqf5ly9PrRD5rnVB28xaJ4Cz+nox8JBbUr95Y/NqTcPy8X
/Eur7KoICK0UK3shDuqWGeTCkBlxR55eS48FcVcL26BPbYzK6jADPphUb3XzPy7exuISoczJwDh4
WPRWoYTIXMTZaLY/gmrUWzR4bSKCk8kP3wTNwwfSGliSgmo/2Sndq81ijrMJ1ss+r3WtlYOfTn6T
eslhTl9j4y1OdZNbxdxBQz+CdohHnpykvkaO1Q==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2025-05-14T14:52:56Z</mdssi:Value>
        </mdssi:SignatureTime>
      </SignatureProperty>
    </SignatureProperties>
  </Object>
  <Object Id="idOfficeObject">
    <SignatureProperties>
      <SignatureProperty Id="idOfficeV1Details" Target="#idPackageSignature">
        <SignatureInfoV1 xmlns="http://schemas.microsoft.com/office/2006/digsig">
          <SetupID>{F949FC0A-1422-4D30-9EE1-0D11C00F8E26}</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2025-05-14T14:52:56Z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Cb51eJd/4k2AozFCzpYWAm8VrH9jTkR3VPB9aSHhGwhR2nvpaARVAulkSVPFHnc7QV3jYAdqxY8E
pWdM6sCYrQ==</DigestValue>
    </Reference>
    <Reference Type="http://www.w3.org/2000/09/xmldsig#Object" URI="#idOfficeObject">
      <DigestMethod Algorithm="http://www.w3.org/2001/04/xmlenc#sha512"/>
      <DigestValue>wzcRsXsDV1TwZKTtg3wCGUIgxByAXBCowhmwr2xAAaAtDC1SJ/w4nn0JkhLSezIEfRGPNYC1mcGH
wpa7XRMBag==</DigestValue>
    </Reference>
    <Reference Type="http://uri.etsi.org/01903#SignedProperties" URI="#idSignedProperties">
      <Transforms>
        <Transform Algorithm="http://www.w3.org/TR/2001/REC-xml-c14n-20010315"/>
      </Transforms>
      <DigestMethod Algorithm="http://www.w3.org/2001/04/xmlenc#sha512"/>
      <DigestValue>wn5tn6YVaRjoXUhlZT/otFfdlXXXJpn4Ma0aQa0wDvYh9lYHp/iaceRYOtJR3SEcIZMEbkN/AjI0
/+l4Ljtogw==</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pQsx4/tSVAguyBO+Ua7+jJ35WqWhbwLAf7va3JYPJkl80z6gSg/lqEzfptlSJ25i7JS0QGSEAEqt
1eqXx4803QeGoSoWoMHRyI3pTcNOjyd2ec/t4BcjEjpWpaxnGj5+q3dW8uaxh2b8xjaZ3lC6mhYW
X3RdXtC/bE3Wm44jUAnXDcT7kniuf1/hbyrLG1ozhX88/FzzBEdZZtUNIZPgi9JzIRlBs7fYmjPK
GKtysS+TD435ev7d45urBGe71NB9p7mAIyOTwp4fyKJnrZqpMNsH9xkWyd+OQ4uVxGpRzniAmlCt
SpwXmpSKuz2dcBQrOGQp2aP6AdZjXPf7VXO9YQ==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2025-05-14T14:53:50Z</mdssi:Value>
        </mdssi:SignatureTime>
      </SignatureProperty>
    </SignatureProperties>
  </Object>
  <Object Id="idOfficeObject">
    <SignatureProperties>
      <SignatureProperty Id="idOfficeV1Details" Target="#idPackageSignature">
        <SignatureInfoV1 xmlns="http://schemas.microsoft.com/office/2006/digsig">
          <SetupID>{4ABC770C-5E0F-4E49-866C-979A8E7EC8C7}</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2025-05-14T14:53:50Z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HrvX1KoppyH61ZAmnnxthlcLUrO7BUG0UbQkl/EIWqkyVurxVuYpuXN+it2bJ4VT4p/GAfSI/1vv
l3OMorIy4g==</DigestValue>
    </Reference>
    <Reference Type="http://www.w3.org/2000/09/xmldsig#Object" URI="#idOfficeObject">
      <DigestMethod Algorithm="http://www.w3.org/2001/04/xmlenc#sha512"/>
      <DigestValue>/bAR3a6tzFHwToNmQHfUG2oM89cOTeEsGpZI5rrEcgnot67FeTef/p/r8gcymzqwwvJKciIK4FbQ
57/sOOKrmw==</DigestValue>
    </Reference>
    <Reference Type="http://uri.etsi.org/01903#SignedProperties" URI="#idSignedProperties">
      <Transforms>
        <Transform Algorithm="http://www.w3.org/TR/2001/REC-xml-c14n-20010315"/>
      </Transforms>
      <DigestMethod Algorithm="http://www.w3.org/2001/04/xmlenc#sha512"/>
      <DigestValue>FPRzgXMs28PVLDcLbaEr1uwIkWzeJCW9WOx0NqjCKaOGf9nyqnSmSbPzKtRIGajF3yA45JZf6Fhh
voo6iJRKnw==</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u9g05URPbinJqFF2+nor8sq4iC4K97+HS7ZUGU6zgBwND/x7ppOU23PvqxRM9qWjJcdtDIHfdUaX
8LBxFdjF01lBQOkoEWURAsdMk1Acmdq9hx5Qvq6BfqJmoUpcpBTlegWN84BdF0X12vMpA1jimpM0
5UtIE545wepSSc3qYDP/EDnXtc77SHBEE+KRZk5plmLWNkMzDeB0SwBq47L0DOaCh1bh+QeAAxFI
rnaplNJqW6iFHKO96LS5vmf5EEScL0RuwcfR9TSdZbQQqa2fcfRhm9zjKL7dGf6OvZhs4q7BBh8y
8rbkzkpea6jweLDSKx3rGMTtRlJ/E4WaptC35w==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2025-05-14T14:54:56Z</mdssi:Value>
        </mdssi:SignatureTime>
      </SignatureProperty>
    </SignatureProperties>
  </Object>
  <Object Id="idOfficeObject">
    <SignatureProperties>
      <SignatureProperty Id="idOfficeV1Details" Target="#idPackageSignature">
        <SignatureInfoV1 xmlns="http://schemas.microsoft.com/office/2006/digsig">
          <SetupID>{40DE2AAA-AFA8-4394-9101-C8E451C4F39A}</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2025-05-14T14:54:56Z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rXePbz5DKVy8TVU9zpUHMDBjNecojh47r7gpQnRP2b8AFVa6ndZgrisOMrtvWU2wHboTBETuSwso
mmQehSrPZQ==</DigestValue>
    </Reference>
    <Reference Type="http://www.w3.org/2000/09/xmldsig#Object" URI="#idOfficeObject">
      <DigestMethod Algorithm="http://www.w3.org/2001/04/xmlenc#sha512"/>
      <DigestValue>f//pHd1ltL0WxKz0HC3s0doKxEB8uGYXFVBo+QBgaviZAAQ9rFFV7JQTg4ehHjCyMx0R9CTNSPlB
072zDh/bDA==</DigestValue>
    </Reference>
    <Reference Type="http://uri.etsi.org/01903#SignedProperties" URI="#idSignedProperties">
      <Transforms>
        <Transform Algorithm="http://www.w3.org/TR/2001/REC-xml-c14n-20010315"/>
      </Transforms>
      <DigestMethod Algorithm="http://www.w3.org/2001/04/xmlenc#sha512"/>
      <DigestValue>EYWqqlkgPxccuXp86n3k82g+Su2+PwxtdLGHYJqZ9qYXgHy4Y5xxhZjD92Yhu1Ad0VXSoJC1pzSJ
MrOYor1Rtw==</DigestValue>
    </Reference>
    <Reference Type="http://www.w3.org/2000/09/xmldsig#Object" URI="#idValidSigLnImg">
      <DigestMethod Algorithm="http://www.w3.org/2001/04/xmlenc#sha512"/>
      <DigestValue>KD/NTMbO+D+Hpq5M8R0VCCu+chWjmJFLWNhMcouj1FZo9iTfLdRfcNVSrjGIGKXi9khRY5zAJ/Kz
nLO+cnF6vw==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IiUIWJcc1vLNtTOEoc68hu6LZPBq4zPCOzK+pswf0LxkrPr5HEre6AYB2qhnvx1q5A5/+LRhdXi6
Y2jZtoyyoXmEiVVAiHx5giDwsN7F7FbWCjDZlD4HF1A1Gx4oY/BNlznAXMKDV7RX/mRobeUBFP2X
UhompiueQLoQETkl6/+jvgCKEOs7Zy3U3Fb/SwONnA+UozVyRz/z4tnpBQtC0wZyoKt4cuYzgzHI
9BVK0JpBEK2uv4hQNZXErpbPvE4fMvQAzzdQdYjXcnUNHfkhjBjrC4zdQYGv/aoVWcIu5k0fAmp3
GqcqvV5yZNUKUNLZgKJdBy6iAO2WMvZff3MUlQ==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2025-05-14T14:55:23Z</mdssi:Value>
        </mdssi:SignatureTime>
      </SignatureProperty>
    </SignatureProperties>
  </Object>
  <Object Id="idOfficeObject">
    <SignatureProperties>
      <SignatureProperty Id="idOfficeV1Details" Target="#idPackageSignature">
        <SignatureInfoV1 xmlns="http://schemas.microsoft.com/office/2006/digsig">
          <SetupID>{7757B1EC-B478-4746-A648-F080B11D3266}</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2025-05-14T14:55:23Z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GE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7uwzxKDoOAH+fnjV3eX2CABhY+ioA+7MCyN64MHx2Ydb84XIKe/rkFhcl1XYJjgjW06P8W3EkAeX
1D7x6fBT8g==</DigestValue>
    </Reference>
    <Reference Type="http://www.w3.org/2000/09/xmldsig#Object" URI="#idOfficeObject">
      <DigestMethod Algorithm="http://www.w3.org/2001/04/xmlenc#sha512"/>
      <DigestValue>jqQ2bgmTWiLwX+JMUAnt7idztRtSpzJqdGOPS5F5mCqxzhIQE7/OtYToDkNH4rlW6TQ7pu2Z69Ks
b6grjw0hrA==</DigestValue>
    </Reference>
    <Reference Type="http://uri.etsi.org/01903#SignedProperties" URI="#idSignedProperties">
      <Transforms>
        <Transform Algorithm="http://www.w3.org/TR/2001/REC-xml-c14n-20010315"/>
      </Transforms>
      <DigestMethod Algorithm="http://www.w3.org/2001/04/xmlenc#sha512"/>
      <DigestValue>IzRifr5VvJqaoY9TQIB6Kv5+9O3oMgwbi9YwT8lfJOp6BHvz9dIfjxqN6ujZiRbdHtm5riL1MR6U
spKQgLkN0g==</DigestValue>
    </Reference>
    <Reference Type="http://www.w3.org/2000/09/xmldsig#Object" URI="#idValidSigLnImg">
      <DigestMethod Algorithm="http://www.w3.org/2001/04/xmlenc#sha512"/>
      <DigestValue>TBEIcuInAxdP/e3L5Nwj9rgO6iVnaoXUjxWOKuIqThcYBs4qfpagUxJ23g5POzSFRA14vK/2nCPX
eGAR3p0wzA==</DigestValue>
    </Reference>
    <Reference Type="http://www.w3.org/2000/09/xmldsig#Object" URI="#idInvalidSigLnImg">
      <DigestMethod Algorithm="http://www.w3.org/2001/04/xmlenc#sha512"/>
      <DigestValue>ILKdahsaeWe0CzpOdljv4I7GpvSTjlFv3hGxLlXLA9Zf2IjNEzp6YrXP775STnNO2r0ONulSlmNI
OOuD7dmjDg==</DigestValue>
    </Reference>
  </SignedInfo>
  <SignatureValue>jzJSC0EvD5Cf2qZqJ0dy21Jb0qjhoiJJ1SDMncYGR9FZiBKbf2WzenOvQJVK7q1KdH7+MvJ8imyM
AWEuH9oxbTFd8run1HVi+uEOEjmvH0aXySEhMxXHFWmmawn269ksCr5tvN//s/FGmXI4CcBHbx1L
88yuQAWpKOBoV1UZeW6qWEzMTnQ6JPAX4Rzpgh8WGmYT+vast3Vwgyu0mHB5nyoYcNLj/ZryO3xW
GH08JZs7sEBLVGRsURlJD/ZrZks8X4V7X40l8HJCWv05e90axSYK/DyvzYYdtWtykGI+MAqlxN25
eeQmNS9O3GRapX7Ih7tSyWJpmaguNlOVN5/Yhg==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2025-05-14T14:55:51Z</mdssi:Value>
        </mdssi:SignatureTime>
      </SignatureProperty>
    </SignatureProperties>
  </Object>
  <Object Id="idOfficeObject">
    <SignatureProperties>
      <SignatureProperty Id="idOfficeV1Details" Target="#idPackageSignature">
        <SignatureInfoV1 xmlns="http://schemas.microsoft.com/office/2006/digsig">
          <SetupID>{6D0631E2-389D-4676-A4D2-126452EA820D}</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2025-05-14T14:55:51Z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fGI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GE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By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n0gqCD2qkXCy7A6JrehcFAsgz0YDdwkJK6J0xNn4fFs=</DigestValue>
    </Reference>
    <Reference Type="http://www.w3.org/2000/09/xmldsig#Object" URI="#idOfficeObject">
      <DigestMethod Algorithm="http://www.w3.org/2001/04/xmlenc#sha256"/>
      <DigestValue>Ug8G3NzBXEgR7QZNMto3mgCvqcaSJ+Gn5BLiTzBWXHQ=</DigestValue>
    </Reference>
    <Reference Type="http://uri.etsi.org/01903#SignedProperties" URI="#idSignedProperties">
      <Transforms>
        <Transform Algorithm="http://www.w3.org/TR/2001/REC-xml-c14n-20010315"/>
      </Transforms>
      <DigestMethod Algorithm="http://www.w3.org/2001/04/xmlenc#sha256"/>
      <DigestValue>Mv7k/GwpB/9ydGwzcZq+rkDa55I6NEIYo2uVTGdOGSQ=</DigestValue>
    </Reference>
    <Reference Type="http://www.w3.org/2000/09/xmldsig#Object" URI="#idValidSigLnImg">
      <DigestMethod Algorithm="http://www.w3.org/2001/04/xmlenc#sha256"/>
      <DigestValue>Yzr3xO+oQE/CMEVhcRgSWlmB9gOrbWxEyo53HxESMvY=</DigestValue>
    </Reference>
    <Reference Type="http://www.w3.org/2000/09/xmldsig#Object" URI="#idInvalidSigLnImg">
      <DigestMethod Algorithm="http://www.w3.org/2001/04/xmlenc#sha256"/>
      <DigestValue>rLsYSRSHv0VNOVPB6EKul3qUlYxAyUt2Z/5YaqSxxG8=</DigestValue>
    </Reference>
  </SignedInfo>
  <SignatureValue>k+Kz+esOm5eruqzXZoeyMSdM6UWEeMk/DSXXYTv3GXqnCW+p5QiecpAsnY3Gc/1v011Im88i7Uah
sgc68PUVDz5NRVDIAM/CdRCD3iz/b93MU1ZyOAMCtHy4zc7MYFzXpg7s9t38vZvuhz6tcPc56VJu
s21r4OpTjXOpn191T4nfimfD/6LuojIC9yvYpgy9iYQCDYi5HTEDPbCN6X8rS3duSsXcXfO42V85
4Xl2hauKbFW3Vd655ms7euuwYCWNaVpzGNA/ajSvrDDG0GUPVUowksBCdicWm/oiqgRG2UQzLrzH
C+PePcHBpQ8UJPGLJG9OtPnekI5kRXCsjvKFvw==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2025-05-13T21:30:02Z</mdssi:Value>
        </mdssi:SignatureTime>
      </SignatureProperty>
    </SignatureProperties>
  </Object>
  <Object Id="idOfficeObject">
    <SignatureProperties>
      <SignatureProperty Id="idOfficeV1Details" Target="#idPackageSignature">
        <SignatureInfoV1 xmlns="http://schemas.microsoft.com/office/2006/digsig">
          <SetupID>{AE626B52-BC29-40FF-A3A8-F05CD4657A42}</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2025-05-13T21:30:02Z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2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/YjSl55vCOiiG7WDOQRSO1D7jLnp9bwv8MmKayAisPnMXSETPqYCaFOawcT1RUgDEVC8+8Rs2LmM
ZsCFx1MXUQ==</DigestValue>
    </Reference>
    <Reference Type="http://www.w3.org/2000/09/xmldsig#Object" URI="#idOfficeObject">
      <DigestMethod Algorithm="http://www.w3.org/2001/04/xmlenc#sha512"/>
      <DigestValue>uy5nO1BzFW9ki27j+3/LFT3ISDL5SQhrMW2gecgji8iw8Ym3f/nkhyHPKSy5PC/ZjqBeOjG6uOmX
30Zeq9/6RA==</DigestValue>
    </Reference>
    <Reference Type="http://uri.etsi.org/01903#SignedProperties" URI="#idSignedProperties">
      <Transforms>
        <Transform Algorithm="http://www.w3.org/TR/2001/REC-xml-c14n-20010315"/>
      </Transforms>
      <DigestMethod Algorithm="http://www.w3.org/2001/04/xmlenc#sha512"/>
      <DigestValue>IffhVVQclt2OeAzSesQtZ/IDkepGACsf2TL3KCJ3MKEwGWK0x5HoNh8db8BjrNZ5QX8RlU4XQzyG
ptSOZx7irg==</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ILKdahsaeWe0CzpOdljv4I7GpvSTjlFv3hGxLlXLA9Zf2IjNEzp6YrXP775STnNO2r0ONulSlmNI
OOuD7dmjDg==</DigestValue>
    </Reference>
  </SignedInfo>
  <SignatureValue>F7Gep8gxzPRnUmU2yOvgO5SD3+6yf1+vd74JOlhTupaYGHTZ/6yMBtI7TDc7G9pDPRbP7hKQSTe0
J1P24EaX633jlGBNxuB8ANljvOitN/qLZynmwmnxkRojqQtXhKILXm3y1hbk02iYIwYN5fw/ebhK
LG+vGbnnFkaf+fkXapbhy/WhTwGnXwi5NPGexqodrsagRcjXbZgtB83+OXo0SuroikcOuCee01Ka
zfyRdJcXGuQGzWhneITtD9NTCA2RVK/DlFVpKHrHw6XIbIv3mK+9M+QXOyZVl7IF1Wi0PK1dmC/M
S67xyR81eclFSUDwP/urpyd9HJk9Kjru8QSAGg==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2025-05-14T14:56:18Z</mdssi:Value>
        </mdssi:SignatureTime>
      </SignatureProperty>
    </SignatureProperties>
  </Object>
  <Object Id="idOfficeObject">
    <SignatureProperties>
      <SignatureProperty Id="idOfficeV1Details" Target="#idPackageSignature">
        <SignatureInfoV1 xmlns="http://schemas.microsoft.com/office/2006/digsig">
          <SetupID>{E90AACB8-FBED-4185-9789-488BA1C9DFE4}</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2025-05-14T14:56:18Z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By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QhSN60OH4shtxN+KFCI9ci+xNZ2zA02Sfrm9xXrcd/lhXD2ZLD9AUJ1ujCzUKCndL5EBYuwR1m+0
hQHy3kpWrQ==</DigestValue>
    </Reference>
    <Reference Type="http://www.w3.org/2000/09/xmldsig#Object" URI="#idOfficeObject">
      <DigestMethod Algorithm="http://www.w3.org/2001/04/xmlenc#sha512"/>
      <DigestValue>QKIlPJQdh8KPeVQ2p89uTWWTN4qwiRG4Ht/MZgzuYBs7NcOXUPO9HzoiHuTdZcIFe3Q2N9gpW58y
zuJPWP/dUw==</DigestValue>
    </Reference>
    <Reference Type="http://uri.etsi.org/01903#SignedProperties" URI="#idSignedProperties">
      <Transforms>
        <Transform Algorithm="http://www.w3.org/TR/2001/REC-xml-c14n-20010315"/>
      </Transforms>
      <DigestMethod Algorithm="http://www.w3.org/2001/04/xmlenc#sha512"/>
      <DigestValue>gi2FntCgNUIUhVvnHimtbrwsWDMqJzLLYXGbfXQikf5cOepXLs3yxw2BufQP7ouvag00KHD5A4fW
BAvTwSaxVA==</DigestValue>
    </Reference>
    <Reference Type="http://www.w3.org/2000/09/xmldsig#Object" URI="#idValidSigLnImg">
      <DigestMethod Algorithm="http://www.w3.org/2001/04/xmlenc#sha512"/>
      <DigestValue>HT28HefAldQ1J8W0BUMFUGbWVTmVdzvCNl2hN3TUAlLiYHIzE43mEIUT8dGMNXIksiLZbrizxZyw
rec2bT4ZTg==</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ZWuQ4bILT3d2oKPpYNnFBif96+KbtQ+8ZjvsM8kfOSoPsh8Hv71Ep5yaf4m5jeRbwPZjyDApwuIn
XvgXnuKxqTYpBfnrK5Q0uqv5EvHIkNOQ2R3OVylIxXePT5/KD8y1+pFA40KYW3M43fKfvaLGeNwm
HahcB3jprgr/Yfiz3Z9Hw/OFWCTFl0heOpdFPVDH+mFcJM49tOu96RtrlVZeefj/85DJ8uvWEjek
xtPPGgbAE23qjIUIfDCX9Gh+j+jFHcaXT8ThdThxiO0rReeCoSSMy1opp2I6epiM7Mq5SwoI5Obf
E9rNCFBKJgjFuYP3ZDHBl59ltKIIJUZVsUpOPw==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2025-05-14T14:56:52Z</mdssi:Value>
        </mdssi:SignatureTime>
      </SignatureProperty>
    </SignatureProperties>
  </Object>
  <Object Id="idOfficeObject">
    <SignatureProperties>
      <SignatureProperty Id="idOfficeV1Details" Target="#idPackageSignature">
        <SignatureInfoV1 xmlns="http://schemas.microsoft.com/office/2006/digsig">
          <SetupID>{EC19BC0F-CB8E-4E47-9F0A-4AC2A38B23C3}</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2025-05-14T14:56:52Z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Pk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6Q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LMY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ZPWOTosCiOMdHyYKeXn0eiI6MqHIS7xjQ4HnjeloYrE=</DigestValue>
    </Reference>
    <Reference Type="http://www.w3.org/2000/09/xmldsig#Object" URI="#idOfficeObject">
      <DigestMethod Algorithm="http://www.w3.org/2001/04/xmlenc#sha256"/>
      <DigestValue>RPTXhcLQ5rzSX4S+zqXinpq/LHLZbRTB1h6sxck8jD8=</DigestValue>
    </Reference>
    <Reference Type="http://uri.etsi.org/01903#SignedProperties" URI="#idSignedProperties">
      <Transforms>
        <Transform Algorithm="http://www.w3.org/TR/2001/REC-xml-c14n-20010315"/>
      </Transforms>
      <DigestMethod Algorithm="http://www.w3.org/2001/04/xmlenc#sha256"/>
      <DigestValue>TzyUKkyFym/U3JO0N2yQoVhDPY50wJsYeHZl9R5D7t0=</DigestValue>
    </Reference>
    <Reference Type="http://www.w3.org/2000/09/xmldsig#Object" URI="#idValidSigLnImg">
      <DigestMethod Algorithm="http://www.w3.org/2001/04/xmlenc#sha256"/>
      <DigestValue>mLjw1IXEdSvIGNXcxYISU2HLe/JPpWTTVdpXYKL9UGI=</DigestValue>
    </Reference>
    <Reference Type="http://www.w3.org/2000/09/xmldsig#Object" URI="#idInvalidSigLnImg">
      <DigestMethod Algorithm="http://www.w3.org/2001/04/xmlenc#sha256"/>
      <DigestValue>av1yZ8S3rG/zbcrHeVFWQDwK8PtPMlYjU0dSJbIC8Ow=</DigestValue>
    </Reference>
  </SignedInfo>
  <SignatureValue>LXQBeAtQ+zY/DqKlLhQxWYa4xxLd75r4qnOgUVqyJZJsnxrXufe9bp+VQSteEIz4zOlGPTgpWjWU
AEqo9p7KWYXUAP3O0scd4JCHBoFiBacJDHu45RjWRc7vj621ugd0PJJtwNgHZEdQCivGlr25Ubqm
o6MQb1sCXQdWeymm/0LGIxdhmMVBTPAGVQwtX/DaixxCbPYZRtsZIxGnW0wB1h9aRAMwOKwcCK4P
DSXEk+7Zi4EUh5wlLRTVYW+bJ4Ufnoni/JtZyLdjF/U/R7zU80jMjEomHiSPbgxHl7txzclqDLHS
97MkMEVT0bOAwE0+qr9L6/UaGAZk6G9SXTAWgg==</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2025-05-13T21:30:27Z</mdssi:Value>
        </mdssi:SignatureTime>
      </SignatureProperty>
    </SignatureProperties>
  </Object>
  <Object Id="idOfficeObject">
    <SignatureProperties>
      <SignatureProperty Id="idOfficeV1Details" Target="#idPackageSignature">
        <SignatureInfoV1 xmlns="http://schemas.microsoft.com/office/2006/digsig">
          <SetupID>{C94B9837-1CAA-4A26-A0D3-1352783490FB}</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2025-05-13T21:30:27Z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M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By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q8R9mQ4UuCrYCiXtLH+IkkJKtKfWPog3qtAYGCOadE0=</DigestValue>
    </Reference>
    <Reference Type="http://www.w3.org/2000/09/xmldsig#Object" URI="#idOfficeObject">
      <DigestMethod Algorithm="http://www.w3.org/2001/04/xmlenc#sha256"/>
      <DigestValue>TpakpoRE1plWZ0fa21/Yp0VBuF+mTqLGTtfPhKHKYbI=</DigestValue>
    </Reference>
    <Reference Type="http://uri.etsi.org/01903#SignedProperties" URI="#idSignedProperties">
      <Transforms>
        <Transform Algorithm="http://www.w3.org/TR/2001/REC-xml-c14n-20010315"/>
      </Transforms>
      <DigestMethod Algorithm="http://www.w3.org/2001/04/xmlenc#sha256"/>
      <DigestValue>lDlueicpIpsewApJ7VouEGkazZQNq51g8IcXKVJNJwM=</DigestValue>
    </Reference>
    <Reference Type="http://www.w3.org/2000/09/xmldsig#Object" URI="#idValidSigLnImg">
      <DigestMethod Algorithm="http://www.w3.org/2001/04/xmlenc#sha256"/>
      <DigestValue>Yzr3xO+oQE/CMEVhcRgSWlmB9gOrbWxEyo53HxESMvY=</DigestValue>
    </Reference>
    <Reference Type="http://www.w3.org/2000/09/xmldsig#Object" URI="#idInvalidSigLnImg">
      <DigestMethod Algorithm="http://www.w3.org/2001/04/xmlenc#sha256"/>
      <DigestValue>rLsYSRSHv0VNOVPB6EKul3qUlYxAyUt2Z/5YaqSxxG8=</DigestValue>
    </Reference>
  </SignedInfo>
  <SignatureValue>ImXAOT++Frs9qlxUF1iVt4tOM0hAQMP7YZce1WvY6y4jPbLR6it24xXj54f+ul9A+0xRx+M7h/fk
YgXIFfLeUnmxs1aDGB6m64jexMqUS/oHMvHufXhGZ683vAePrGa8XSkNDZnCRdscRh5qk9yKdztU
+iORM1SnHM/Jw3Gm0QqRb2U4L34cGdZV0qdWC2Lc8XKoWUiQ8cqIYFZnRr85zv/m08gimUgJtXj0
Hya3UnXQr1tQ2LS9RVnDZLq7RAeyLJRlIqPUsw0+hBaSR1xID7vJIV8cfeK/Xi230/NjlfZ2mkC0
IsGntjOUxFT1TyM+EVY6wOPb9aw9da3H0mnaQw==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2025-05-13T21:30:52Z</mdssi:Value>
        </mdssi:SignatureTime>
      </SignatureProperty>
    </SignatureProperties>
  </Object>
  <Object Id="idOfficeObject">
    <SignatureProperties>
      <SignatureProperty Id="idOfficeV1Details" Target="#idPackageSignature">
        <SignatureInfoV1 xmlns="http://schemas.microsoft.com/office/2006/digsig">
          <SetupID>{504E17CC-8BB8-41C0-A92B-706130DBB853}</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2025-05-13T21:30:52Z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noYI3e0AodVow/uXaUKf3KXd3NYQUjyAawDyIsKGcZ8=</DigestValue>
    </Reference>
    <Reference Type="http://www.w3.org/2000/09/xmldsig#Object" URI="#idOfficeObject">
      <DigestMethod Algorithm="http://www.w3.org/2001/04/xmlenc#sha256"/>
      <DigestValue>PsNV7Ka6pdce6xxGrvP/l7myQUJnU1nkXopHWtS3zhM=</DigestValue>
    </Reference>
    <Reference Type="http://uri.etsi.org/01903#SignedProperties" URI="#idSignedProperties">
      <Transforms>
        <Transform Algorithm="http://www.w3.org/TR/2001/REC-xml-c14n-20010315"/>
      </Transforms>
      <DigestMethod Algorithm="http://www.w3.org/2001/04/xmlenc#sha256"/>
      <DigestValue>pYOa4b6E+TNgSed98BjRP5RFkTy3G8ckDZq6jv+Z050=</DigestValue>
    </Reference>
    <Reference Type="http://www.w3.org/2000/09/xmldsig#Object" URI="#idValidSigLnImg">
      <DigestMethod Algorithm="http://www.w3.org/2001/04/xmlenc#sha256"/>
      <DigestValue>mLjw1IXEdSvIGNXcxYISU2HLe/JPpWTTVdpXYKL9UGI=</DigestValue>
    </Reference>
    <Reference Type="http://www.w3.org/2000/09/xmldsig#Object" URI="#idInvalidSigLnImg">
      <DigestMethod Algorithm="http://www.w3.org/2001/04/xmlenc#sha256"/>
      <DigestValue>rLsYSRSHv0VNOVPB6EKul3qUlYxAyUt2Z/5YaqSxxG8=</DigestValue>
    </Reference>
  </SignedInfo>
  <SignatureValue>ayFDa4fHOBF8XgwUkZzA/9+JP9APtr01zM6hJ+LJ9IvkI1oinUMHnkHYLsypGQSW6s0q0P5JcN12
OmJIebwGADq0VoM2aAFLL7+hu8pJYTi92WGNE9PFzl/POLkebK+8EIGhUxcFeuU4u9rueCPiIlWd
pZ+JAFDbmJKj19IvTIPkpneUYpdxgsNK3xdQsakyCQzyce5a4osU8HiVXyWadJX9ZTSvFbLS7Rwt
HI+NOKT+wXDl0Zl+u0iK2AbCdIRc/IKNXpZLxhVOvfu8F6IGM1dZ66loq1ODpbRsYEU9oUVDrtDx
yrWbWi61m+lgZc1GmOzgoOq6DLS5GTm8yHXFUg==</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2025-05-13T21:31:13Z</mdssi:Value>
        </mdssi:SignatureTime>
      </SignatureProperty>
    </SignatureProperties>
  </Object>
  <Object Id="idOfficeObject">
    <SignatureProperties>
      <SignatureProperty Id="idOfficeV1Details" Target="#idPackageSignature">
        <SignatureInfoV1 xmlns="http://schemas.microsoft.com/office/2006/digsig">
          <SetupID>{5B084CB0-A8AB-4BE7-84E6-27AECFB5F8AB}</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2025-05-13T21:31:13Z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M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iRa65uBL8j4rW/1++0tJwO8Q35iWOSgNu0c+cUqzyhY=</DigestValue>
    </Reference>
    <Reference Type="http://www.w3.org/2000/09/xmldsig#Object" URI="#idOfficeObject">
      <DigestMethod Algorithm="http://www.w3.org/2001/04/xmlenc#sha256"/>
      <DigestValue>1dWR62AM8BZGtfYEZFxSkgh3NIHBE4CnnTaOA2a5Qqw=</DigestValue>
    </Reference>
    <Reference Type="http://uri.etsi.org/01903#SignedProperties" URI="#idSignedProperties">
      <Transforms>
        <Transform Algorithm="http://www.w3.org/TR/2001/REC-xml-c14n-20010315"/>
      </Transforms>
      <DigestMethod Algorithm="http://www.w3.org/2001/04/xmlenc#sha256"/>
      <DigestValue>6yVP1RoX8Iqg9Ha3xljq660B517xcPBAVW65RvgUBlk=</DigestValue>
    </Reference>
    <Reference Type="http://www.w3.org/2000/09/xmldsig#Object" URI="#idValidSigLnImg">
      <DigestMethod Algorithm="http://www.w3.org/2001/04/xmlenc#sha256"/>
      <DigestValue>Yzr3xO+oQE/CMEVhcRgSWlmB9gOrbWxEyo53HxESMvY=</DigestValue>
    </Reference>
    <Reference Type="http://www.w3.org/2000/09/xmldsig#Object" URI="#idInvalidSigLnImg">
      <DigestMethod Algorithm="http://www.w3.org/2001/04/xmlenc#sha256"/>
      <DigestValue>rLsYSRSHv0VNOVPB6EKul3qUlYxAyUt2Z/5YaqSxxG8=</DigestValue>
    </Reference>
  </SignedInfo>
  <SignatureValue>H8PQITzBoe4pk8jO6OddV76RuzlX+hCguV3TJNpcae9uYWjvmg/oZRNhNkLLVnTAPzNNbIjWrH+Y
IFrypXe7eu3UCvrCVgzyMlaakZ1VVEAx/cQq5LleMqMx8zPp+6S9uAYMdZTrGQ6CDIibETjjsyFR
uelBCHFAUDdBvwOsxbPZeFhUNDMKbx9SPtQBdEEPmd2JBE80jCGLlZbHjZRpnGNFh5jIkKYeMj/s
I2pf9JUHdfa+GE0NJGlHd+ByR4OVcchupfuWyHvP0a3oGSxCp7qB3wQtrqLPUy1K4l7+pVXF2VTd
43uG4aAGKRGDatbOJhNggqBXGZoyD1q50o0Kug==</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2025-05-13T21:31:32Z</mdssi:Value>
        </mdssi:SignatureTime>
      </SignatureProperty>
    </SignatureProperties>
  </Object>
  <Object Id="idOfficeObject">
    <SignatureProperties>
      <SignatureProperty Id="idOfficeV1Details" Target="#idPackageSignature">
        <SignatureInfoV1 xmlns="http://schemas.microsoft.com/office/2006/digsig">
          <SetupID>{ED0A61F3-9476-4544-8355-51CEB7430B99}</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2025-05-13T21:31:32Z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/X2Kw4ll/AYiVQCaiG7NiAlQO8LNU87U5jcN4/ppVAA=</DigestValue>
    </Reference>
    <Reference Type="http://www.w3.org/2000/09/xmldsig#Object" URI="#idOfficeObject">
      <DigestMethod Algorithm="http://www.w3.org/2001/04/xmlenc#sha256"/>
      <DigestValue>O21G2ijaRTdE2iy41bLYGZXbMwIpQx00f9WPlHuC8gs=</DigestValue>
    </Reference>
    <Reference Type="http://uri.etsi.org/01903#SignedProperties" URI="#idSignedProperties">
      <Transforms>
        <Transform Algorithm="http://www.w3.org/TR/2001/REC-xml-c14n-20010315"/>
      </Transforms>
      <DigestMethod Algorithm="http://www.w3.org/2001/04/xmlenc#sha256"/>
      <DigestValue>2+6vw6sVl6SS3rRo+CVX0715/0IATgqp8b01Ui8AZsQ=</DigestValue>
    </Reference>
    <Reference Type="http://www.w3.org/2000/09/xmldsig#Object" URI="#idValidSigLnImg">
      <DigestMethod Algorithm="http://www.w3.org/2001/04/xmlenc#sha256"/>
      <DigestValue>Yzr3xO+oQE/CMEVhcRgSWlmB9gOrbWxEyo53HxESMvY=</DigestValue>
    </Reference>
    <Reference Type="http://www.w3.org/2000/09/xmldsig#Object" URI="#idInvalidSigLnImg">
      <DigestMethod Algorithm="http://www.w3.org/2001/04/xmlenc#sha256"/>
      <DigestValue>rLsYSRSHv0VNOVPB6EKul3qUlYxAyUt2Z/5YaqSxxG8=</DigestValue>
    </Reference>
  </SignedInfo>
  <SignatureValue>K0Hs7AhgEw78Yu4ynZsfIJy4JwTIHBNu7DeDt3EuLkNFJuPSsT2Om5a58I6JIeWM1TA4YadkjHGT
xOCMbN+OgoS3+8mPkG1kL6k+3EV/pgyDYsZlmwzUh1j/1ptg/NxDLh124kyoxPsisOXELXnHlyBw
9+NXV0YDc1+ibzM9TrYxbx7MFGVlAaK8rc0q4RGliWB0e/yBqzE+EMEkokBu4P1rj1u7DknnDUcT
u3dLmf8dcxrvf1d/HG/6SSK1eZsvXWfrWgDTBm65RCjJEdob2+0GLos0vvZBipoNdRvM3aMBia5g
Xi7TtPFwmHb47wnO+Jc15F6HDLNyREXyAqPKvA==</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+ildauKHvl6e1LaayAWQoyexGD+BgWs68Qb5LUyUREg=</DigestValue>
      </Reference>
      <Reference URI="/xl/calcChain.xml?ContentType=application/vnd.openxmlformats-officedocument.spreadsheetml.calcChain+xml">
        <DigestMethod Algorithm="http://www.w3.org/2001/04/xmlenc#sha256"/>
        <DigestValue>E5Q+ukY2jeIivtrWY/xP9K7sU7BR+N8oB9skH8xZTbg=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k7x4InUpprzMd7EavVzigdy/k2BCSAieF1tBJyAznHo=</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k7x4InUpprzMd7EavVzigdy/k2BCSAieF1tBJyAznHo=</DigestValue>
      </Reference>
      <Reference URI="/xl/drawings/vmlDrawing1.vml?ContentType=application/vnd.openxmlformats-officedocument.vmlDrawing">
        <DigestMethod Algorithm="http://www.w3.org/2001/04/xmlenc#sha256"/>
        <DigestValue>QnSmQd/rVQJxXmcTELS+MTuAuRtW+vFR7UotGF+oC78=</DigestValue>
      </Reference>
      <Reference URI="/xl/drawings/vmlDrawing2.vml?ContentType=application/vnd.openxmlformats-officedocument.vmlDrawing">
        <DigestMethod Algorithm="http://www.w3.org/2001/04/xmlenc#sha256"/>
        <DigestValue>Wta9S38cdtBofwY/c08lsiOJZ8xJMWwXiu3y1SAYqzw=</DigestValue>
      </Reference>
      <Reference URI="/xl/drawings/vmlDrawing3.vml?ContentType=application/vnd.openxmlformats-officedocument.vmlDrawing">
        <DigestMethod Algorithm="http://www.w3.org/2001/04/xmlenc#sha256"/>
        <DigestValue>MrHTouaAjdRZKWnLAXNObmPqCB3jpBeTp2AXsNXQIQs=</DigestValue>
      </Reference>
      <Reference URI="/xl/drawings/vmlDrawing4.vml?ContentType=application/vnd.openxmlformats-officedocument.vmlDrawing">
        <DigestMethod Algorithm="http://www.w3.org/2001/04/xmlenc#sha256"/>
        <DigestValue>uh2LsvFpnPfBUKzw6BPlbWDBJj6OUEZhE1Om4WTrVSQ=</DigestValue>
      </Reference>
      <Reference URI="/xl/drawings/vmlDrawing5.vml?ContentType=application/vnd.openxmlformats-officedocument.vmlDrawing">
        <DigestMethod Algorithm="http://www.w3.org/2001/04/xmlenc#sha256"/>
        <DigestValue>K9nFO5ZhcL6emXLCGKKBIQ8VVjK0lXbTmaczM/96MIg=</DigestValue>
      </Reference>
      <Reference URI="/xl/drawings/vmlDrawing6.vml?ContentType=application/vnd.openxmlformats-officedocument.vmlDrawing">
        <DigestMethod Algorithm="http://www.w3.org/2001/04/xmlenc#sha256"/>
        <DigestValue>CqqG7JXceUK5Cw4hEjHepkaMlidLfT+9+c5Vh8CJlfM=</DigestValue>
      </Reference>
      <Reference URI="/xl/drawings/vmlDrawing7.vml?ContentType=application/vnd.openxmlformats-officedocument.vmlDrawing">
        <DigestMethod Algorithm="http://www.w3.org/2001/04/xmlenc#sha256"/>
        <DigestValue>ZzesJlh8YVR2Kz0MAX9nKDJzgu9I08dDGEGo6Qh2qZY=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8DqkznZchk1a20tnjNAtyIKfKOEZKYZ1MjepzCc5M0s=</DigestValue>
      </Reference>
      <Reference URI="/xl/externalLinks/externalLink1.xml?ContentType=application/vnd.openxmlformats-officedocument.spreadsheetml.externalLink+xml">
        <DigestMethod Algorithm="http://www.w3.org/2001/04/xmlenc#sha256"/>
        <DigestValue>oqaPl5UQFkKHZVRS2D+nzLakp7DpXfiZIsFo4FfdSKs=</DigestValue>
      </Reference>
      <Reference URI="/xl/media/image1.emf?ContentType=image/x-emf">
        <DigestMethod Algorithm="http://www.w3.org/2001/04/xmlenc#sha256"/>
        <DigestValue>jCzgoldcyUBjC+YjcjlBAswBsEz23F8ZQDvT7AJvpxw=</DigestValue>
      </Reference>
      <Reference URI="/xl/media/image2.emf?ContentType=image/x-emf">
        <DigestMethod Algorithm="http://www.w3.org/2001/04/xmlenc#sha256"/>
        <DigestValue>o/UUKIpyB96Q1fGsb85oqSNK+FqPWrkgtk8dFqGp+Zg=</DigestValue>
      </Reference>
      <Reference URI="/xl/media/image3.emf?ContentType=image/x-emf">
        <DigestMethod Algorithm="http://www.w3.org/2001/04/xmlenc#sha256"/>
        <DigestValue>M8Z+wUqnpJ0dt6M4ejkK/lio0v5nUrvBhr3iUyPAZLI=</DigestValue>
      </Reference>
      <Reference URI="/xl/printerSettings/printerSettings1.bin?ContentType=application/vnd.openxmlformats-officedocument.spreadsheetml.printerSettings">
        <DigestMethod Algorithm="http://www.w3.org/2001/04/xmlenc#sha256"/>
        <DigestValue>xSIsReSlQGH+Nd+MLuYsCaRE8XhZ9yDmi0dsqwDKB70=</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nTEa0Our61uNFgVJSZGWSUhw76OEhZntOSZwXsANoZw=</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xSIsReSlQGH+Nd+MLuYsCaRE8XhZ9yDmi0dsqwDKB70=</DigestValue>
      </Reference>
      <Reference URI="/xl/sharedStrings.xml?ContentType=application/vnd.openxmlformats-officedocument.spreadsheetml.sharedStrings+xml">
        <DigestMethod Algorithm="http://www.w3.org/2001/04/xmlenc#sha256"/>
        <DigestValue>V9atEGwyLoQKWUdEwFD/DwWLE13eqSFDOrPrgzDbBHo=</DigestValue>
      </Reference>
      <Reference URI="/xl/styles.xml?ContentType=application/vnd.openxmlformats-officedocument.spreadsheetml.styles+xml">
        <DigestMethod Algorithm="http://www.w3.org/2001/04/xmlenc#sha256"/>
        <DigestValue>K8p36jw2O+wWdyIleyz9DbigRUE5BQYz5ZUGGuZioLA=</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zsASYH06GcM9vRx+oaFLmJN7al1VANwXv60KlfD2yEg=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DkGQWHYMCzTZP9tbSQOcafuo1gsEG/OXc1ZmFzb+mww=</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whuv9IuTQQmh5bSs/JF/nMnMM6uVR1LOf2KBERo8IN4=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kAf8vLPDynRFTToeW//XxiwvPULbr8q+KfSD+FcvWEM=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+HgIlm2f9sImN3omI6NYS6yIDYlgItRv8EHKKdBMY/Q=</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lXbfejPGVl92rSYSONWBvfPt/PIEQxYntcmtLfs/rFY=</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RcO3iQU9x9QGXoVrPxvnAfD6Vt9dvzDC054HTa3iTL0=</DigestValue>
      </Reference>
      <Reference URI="/xl/worksheets/sheet1.xml?ContentType=application/vnd.openxmlformats-officedocument.spreadsheetml.worksheet+xml">
        <DigestMethod Algorithm="http://www.w3.org/2001/04/xmlenc#sha256"/>
        <DigestValue>+ChYDApBcOAJWrZRvN8WwdcpdRjqVqr51Enwb8RiRv0=</DigestValue>
      </Reference>
      <Reference URI="/xl/worksheets/sheet2.xml?ContentType=application/vnd.openxmlformats-officedocument.spreadsheetml.worksheet+xml">
        <DigestMethod Algorithm="http://www.w3.org/2001/04/xmlenc#sha256"/>
        <DigestValue>Bc1kYEJzTb8R+VMtsdToRQ0VyEct1EtOH+fxRGLcfD8=</DigestValue>
      </Reference>
      <Reference URI="/xl/worksheets/sheet3.xml?ContentType=application/vnd.openxmlformats-officedocument.spreadsheetml.worksheet+xml">
        <DigestMethod Algorithm="http://www.w3.org/2001/04/xmlenc#sha256"/>
        <DigestValue>1j8VzUIId/IS3zVeAObHs2gvkrGiUVySq6sJvIYgLUc=</DigestValue>
      </Reference>
      <Reference URI="/xl/worksheets/sheet4.xml?ContentType=application/vnd.openxmlformats-officedocument.spreadsheetml.worksheet+xml">
        <DigestMethod Algorithm="http://www.w3.org/2001/04/xmlenc#sha256"/>
        <DigestValue>i1pjfRdE83uspEUmN+vlY6JhpX9tqStc7uHn2H2BC+I=</DigestValue>
      </Reference>
      <Reference URI="/xl/worksheets/sheet5.xml?ContentType=application/vnd.openxmlformats-officedocument.spreadsheetml.worksheet+xml">
        <DigestMethod Algorithm="http://www.w3.org/2001/04/xmlenc#sha256"/>
        <DigestValue>JqnoApXxOJvt4574SNkCqXoMvnb7Q+J/msko5Xb8uiE=</DigestValue>
      </Reference>
      <Reference URI="/xl/worksheets/sheet6.xml?ContentType=application/vnd.openxmlformats-officedocument.spreadsheetml.worksheet+xml">
        <DigestMethod Algorithm="http://www.w3.org/2001/04/xmlenc#sha256"/>
        <DigestValue>l4K18HG732WCweZXu+vKwV2OMQrwh0DEeHhUo1DnvOk=</DigestValue>
      </Reference>
      <Reference URI="/xl/worksheets/sheet7.xml?ContentType=application/vnd.openxmlformats-officedocument.spreadsheetml.worksheet+xml">
        <DigestMethod Algorithm="http://www.w3.org/2001/04/xmlenc#sha256"/>
        <DigestValue>0RopvMm1pOsrHR0H85lfckgWVS7J7qfebhin4A0CuOc=</DigestValue>
      </Reference>
      <Reference URI="/xl/worksheets/sheet8.xml?ContentType=application/vnd.openxmlformats-officedocument.spreadsheetml.worksheet+xml">
        <DigestMethod Algorithm="http://www.w3.org/2001/04/xmlenc#sha256"/>
        <DigestValue>R4d0dVxnaO9E/zlU/4CXHclqcB1249pqBkCj1rkJTXo=</DigestValue>
      </Reference>
    </Manifest>
    <SignatureProperties>
      <SignatureProperty Id="idSignatureTime" Target="#idPackageSignature">
        <mdssi:SignatureTime xmlns:mdssi="http://schemas.openxmlformats.org/package/2006/digital-signature">
          <mdssi:Format>YYYY-MM-DDThh:mm:ssTZD</mdssi:Format>
          <mdssi:Value>2025-05-13T21:31:54Z</mdssi:Value>
        </mdssi:SignatureTime>
      </SignatureProperty>
    </SignatureProperties>
  </Object>
  <Object Id="idOfficeObject">
    <SignatureProperties>
      <SignatureProperty Id="idOfficeV1Details" Target="#idPackageSignature">
        <SignatureInfoV1 xmlns="http://schemas.microsoft.com/office/2006/digsig">
          <SetupID>{241A612B-A2F0-4D29-B50C-8DD15A53E4E7}</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2025-05-13T21:31:54Z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x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QAAAAPAAAAdgAAAIkAAACGAAAAAQAAAFVVj0EmtI9BDwAAAHYAAAAUAAAATAAAAAAAAAAAAAAAAAAAAP//////////dAAAAFIAZQBwAHIAZQBzAGUAbgB0AGEAbgB0AGUAIABMAGUAZwBhAGwAIAAIAAAABwAAAAgAAAAFAAAABwAAAAYAAAAHAAAABwAAAAQAAAAHAAAABwAAAAQAAAAHAAAABAAAAAYAAAAHAAAACAAAAAcAAAADAAAABA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Object Id="idInvalidSigLnImg">AQAAAGwAAAAAAAAAAAAAAFUBAACfAAAAAAAAAAAAAADwFwAAOwsAACBFTUYAAAEAQ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EAAAADwAAAHYAAACJAAAAhgAAAAEAAABVVY9BJrSPQQ8AAAB2AAAAFAAAAEwAAAAAAAAAAAAAAAAAAAD//////////3QAAABSAGUAcAByAGUAcwBlAG4AdABhAG4AdABlACAATABlAGcAYQBsACAACAAAAAcAAAAIAAAABQAAAAcAAAAGAAAABwAAAAcAAAAEAAAABwAAAAcAAAAEAAAABwAAAAQAAAAGAAAABwAAAAgAAAAHAAAAAwAAAAQAAABLAAAAQAAAADAAAAAFAAAAIAAAAAEAAAABAAAAEAAAAAAAAAAAAAAAVgEAAKAAAAAAAAAAAAAAAFYBAACgAAAAJQAAAAwAAAACAAAAJwAAABgAAAAFAAAAAAAAAP///wAAAAAAJQAAAAwAAAAFAAAATAAAAGQAAAAOAAAAiwAAAEcBAACbAAAADgAAAIsAAAA6AQAAEQAAACEA8AAAAAAAAAAAAAAAgD8AAAAAAAAAAAAAgD8AAAAAAAAAAAAAAAAAAAAAAAAAAAAAAAAAAAAAAAAAACUAAAAMAAAAAAAAgCgAAAAMAAAABQAAACUAAAAMAAAAAQAAABgAAAAMAAAAAAAAABIAAAAMAAAAAQAAABYAAAAMAAAAAAAAAFQAAABUAQAADwAAAIsAAABGAQAAmwAAAAEAAABVVY9BJrSPQQ8AAACLAAAALAAAAEwAAAAEAAAADgAAAIsAAABIAQAAnAAAAKQAAABGAGkAcgBtAGEAZABvACAAcABvAHIAOgAgAEwARQBPAE4AQQBSAEQATwAgAFIAQQBGAEEARQBMACAAQQBMAEYATwBOAFoATwAgAFMARQBHAE8AVgBJAEEABgAAAAMAAAAFAAAACwAAAAcAAAAIAAAACAAAAAQAAAAIAAAACAAAAAUAAAADAAAABAAAAAYAAAAHAAAACgAAAAoAAAAIAAAACAAAAAkAAAAKAAAABAAAAAgAAAAIAAAABgAAAAgAAAAHAAAABgAAAAQAAAAIAAAABgAAAAYAAAAKAAAACgAAAAcAAAAKAAAABAAAAAcAAAAHAAAACQAAAAoAAAAIAAAAAwAAAAgAAAAWAAAADAAAAAAAAAAlAAAADAAAAAIAAAAOAAAAFAAAAAAAAAAQAAAAFA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MnVvAtfo2HkAtW2tjxG29pzEtMxCze/h6ioAcMG0NsXikq6DXyQbwWjmfIf9mHixvITnYBnT64R2
QlK8FzdSJQ==</DigestValue>
    </Reference>
    <Reference Type="http://www.w3.org/2000/09/xmldsig#Object" URI="#idOfficeObject">
      <DigestMethod Algorithm="http://www.w3.org/2001/04/xmlenc#sha512"/>
      <DigestValue>uBsxhpWkgKuudq3pnm1QW97ZugFdn2aoG6j6+wRar1+KpsuU32awSam+ZL8k7xkelgQBmZu21d8R
6AOXAGTJmQ==</DigestValue>
    </Reference>
    <Reference Type="http://uri.etsi.org/01903#SignedProperties" URI="#idSignedProperties">
      <Transforms>
        <Transform Algorithm="http://www.w3.org/TR/2001/REC-xml-c14n-20010315"/>
      </Transforms>
      <DigestMethod Algorithm="http://www.w3.org/2001/04/xmlenc#sha512"/>
      <DigestValue>pJeBtZ324OapQ/Ne3sHGJ1OdTxH57J4Fp+uYm6hur5r2N6x6BblxtgauyCNfQwnJcdo+oxgxcI2C
qEnvmflEZw==</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ZpyDGSEX414rtN1zQkonkAl7WEGgcwdpTNtrTAv9ln+dypQ8C/+VmROxQiotzI8rV8SPJHiUsP8Z
bfzWLPkdntdGF8Bdon1lZLCkgwslFY3kYrJvPCVp66xXMOFxcR9iWKtf99lOdQGdO6zCXdWm2cSs
+PAKEjYjen16I4XQMl2RUpMCVfgkeoGo5EDb5qeZZyXKik1GIiONI8qNda4bBGiO6YlGpOkho5Qq
G/vgazsUOUZdy5OjXZ/M8/IJIKx3W7etKgGmTdGZ2MhFeL3k343zivXbXJWpjbv3QL137umHgs7a
t9cbbu27VPIA4AfWSocFH2wOr8JZBQRc7FP5kw==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2025-05-13T22:47:13Z</mdssi:Value>
        </mdssi:SignatureTime>
      </SignatureProperty>
    </SignatureProperties>
  </Object>
  <Object Id="idOfficeObject">
    <SignatureProperties>
      <SignatureProperty Id="idOfficeV1Details" Target="#idPackageSignature">
        <SignatureInfoV1 xmlns="http://schemas.microsoft.com/office/2006/digsig">
          <SetupID>{9B6536CF-D752-4CA4-9D15-106AD635BF74}</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2025-05-13T22:47:13Z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DThxrjwgiADh6X4XzDLETI3lkuZYUd73mAIdGf8Axp9uUkW5C6p9XBA3rsWIKnxRh+ly6tAaFJK2
tf22lkKOOA==</DigestValue>
    </Reference>
    <Reference Type="http://www.w3.org/2000/09/xmldsig#Object" URI="#idOfficeObject">
      <DigestMethod Algorithm="http://www.w3.org/2001/04/xmlenc#sha512"/>
      <DigestValue>qA7PKSWufxodcFS/MIoMalnleSXonsoGp0gEF48aoM5zxUWN1fdCV+QlIB1cQp3huvPJgBMH7Onx
72O1tTUWAQ==</DigestValue>
    </Reference>
    <Reference Type="http://uri.etsi.org/01903#SignedProperties" URI="#idSignedProperties">
      <Transforms>
        <Transform Algorithm="http://www.w3.org/TR/2001/REC-xml-c14n-20010315"/>
      </Transforms>
      <DigestMethod Algorithm="http://www.w3.org/2001/04/xmlenc#sha512"/>
      <DigestValue>XCz18A5nF8/o3WWh5bDge1r4+ZDvvVVvwUi5c/tSEq4zlydFasWJlUh4z8F8ojszCnl1yBloKQUG
7qmqQImo6Q==</DigestValue>
    </Reference>
    <Reference Type="http://www.w3.org/2000/09/xmldsig#Object" URI="#idValidSigLnImg">
      <DigestMethod Algorithm="http://www.w3.org/2001/04/xmlenc#sha512"/>
      <DigestValue>HInYy84wJ+iUSpLbKeY0guHDLTk8OvnbZXi+4OqLreST36EBJbEI8EPTZZZdIYJInGoyqKD9bpiB
J/pC/f+ovg==</DigestValue>
    </Reference>
    <Reference Type="http://www.w3.org/2000/09/xmldsig#Object" URI="#idInvalidSigLnImg">
      <DigestMethod Algorithm="http://www.w3.org/2001/04/xmlenc#sha512"/>
      <DigestValue>Y/1JKIaSWYGm2wTQHta3zKxLb9GpYbrXnO+xkksPwt3BA5/K0MFMqEJ20OKFbyIkBLLnLxhnQ9bZ
uGWDTNl2Yw==</DigestValue>
    </Reference>
  </SignedInfo>
  <SignatureValue>Fyt08HrxXePEUM6Lu0vZHOTJwpYt4NTFmyZ4V7CDtzJluMT80GDFRBjbRizDA0wNoM3rynzhw8aL
WxDcUlWoREdeXM0/61pHqSsEgq9jhQ1JjYT9QZ5lhmEKP9TKfBidZidhNGvQEytyRIILcSELsKgd
J9erq1hGis2nWByXJcIVrShW5c0Q9U3ZqrVnJGQdxdwgksn5AzM3MkUgT2/KV/YdVq2m3Mq2bJHK
URZBpwzBRW0/ppZBnhFMv8qy4N6tDlxctZqGQjK/B74bgvTIeJQKE+37tJZjCMAhvJmOuafrimQs
/yFcxINo1w9ka2tney6qEiDwEnbJRTXsapKfrw==</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k++QLu75IM9QWkv1xcwxMkPgme9n+F0v7WDDpM70RKn10hEwjgychIpkdV5ybcTLIaXcOJAGKpeMANZvvfycdA==</DigestValue>
      </Reference>
      <Reference URI="/xl/calcChain.xml?ContentType=application/vnd.openxmlformats-officedocument.spreadsheetml.calcChain+xml">
        <DigestMethod Algorithm="http://www.w3.org/2001/04/xmlenc#sha512"/>
        <DigestValue>eXRiQZfgyQeStQxlFVuPOc46qsQwrbMHG2TDTpYowG1q74/GtPG7/jAA2b8CACNAWoUsxFdFXkoDmDg5UAjDgw==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jk+b3OKI4wFIkWSzSv1XEDabkwIkmJCDU0Rn+Y+mjoAifkcCyFW8mJAt4PtVXXbOzP/R2Lnct9H0zm5bZXV1mg==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jk+b3OKI4wFIkWSzSv1XEDabkwIkmJCDU0Rn+Y+mjoAifkcCyFW8mJAt4PtVXXbOzP/R2Lnct9H0zm5bZXV1mg==</DigestValue>
      </Reference>
      <Reference URI="/xl/drawings/vmlDrawing1.vml?ContentType=application/vnd.openxmlformats-officedocument.vmlDrawing">
        <DigestMethod Algorithm="http://www.w3.org/2001/04/xmlenc#sha512"/>
        <DigestValue>2lljsDO4CedEWVZy69eGUWaRVCLNxx4JMsvUHZPrVP/cLYuJzb0rSbVQ2kgop7sl0D+ZGUOogQXU65gskxjF0A==</DigestValue>
      </Reference>
      <Reference URI="/xl/drawings/vmlDrawing2.vml?ContentType=application/vnd.openxmlformats-officedocument.vmlDrawing">
        <DigestMethod Algorithm="http://www.w3.org/2001/04/xmlenc#sha512"/>
        <DigestValue>vWIUhWAmwbMsnFxs4A1HW6AZD4QXqE030VmCwZSa+zXeiTO+LkVV97lbDh9Xiycxz1WYjS6UKLMIVJxVMyoxnQ==</DigestValue>
      </Reference>
      <Reference URI="/xl/drawings/vmlDrawing3.vml?ContentType=application/vnd.openxmlformats-officedocument.vmlDrawing">
        <DigestMethod Algorithm="http://www.w3.org/2001/04/xmlenc#sha512"/>
        <DigestValue>oPoPnXnrfcpzCUOit//Bp3T4LK4n/BxtsEgG7yoeoFI/0SKd51cLfo/xHkC1yHsQXtNdVQQ/YppKCJab3eDvfQ==</DigestValue>
      </Reference>
      <Reference URI="/xl/drawings/vmlDrawing4.vml?ContentType=application/vnd.openxmlformats-officedocument.vmlDrawing">
        <DigestMethod Algorithm="http://www.w3.org/2001/04/xmlenc#sha512"/>
        <DigestValue>5bfbUf2u+g7lxcwLkfl+VQq1i7v6RxogJ9pZE7iMfd9jC+4rr3RdXf7jMtjJsz5lBsOSDD5wmIo2fDuTb3+iVQ==</DigestValue>
      </Reference>
      <Reference URI="/xl/drawings/vmlDrawing5.vml?ContentType=application/vnd.openxmlformats-officedocument.vmlDrawing">
        <DigestMethod Algorithm="http://www.w3.org/2001/04/xmlenc#sha512"/>
        <DigestValue>CDKQiYzFyRVTO43TDQc+eFVHu8aQnV9ikPT0HFGVxCT9d4Xcepih8CXFtOj1cOiv7kkscPH2UfoTzkcps7p+xg==</DigestValue>
      </Reference>
      <Reference URI="/xl/drawings/vmlDrawing6.vml?ContentType=application/vnd.openxmlformats-officedocument.vmlDrawing">
        <DigestMethod Algorithm="http://www.w3.org/2001/04/xmlenc#sha512"/>
        <DigestValue>5EzmwmyNhLmz6E+hm0cEYFzrlUmy5rb3tbkZlD9W8sxnvqUhaWR/xs8KqZJ7wH0h9N5OQZOT6HbfEdMP6a7ivQ==</DigestValue>
      </Reference>
      <Reference URI="/xl/drawings/vmlDrawing7.vml?ContentType=application/vnd.openxmlformats-officedocument.vmlDrawing">
        <DigestMethod Algorithm="http://www.w3.org/2001/04/xmlenc#sha512"/>
        <DigestValue>zK2Q9R3jlSm1Jb+e9FHmqokvayaj21D9H3PChjfkQ7Bascwa3ifOPlCFPyNWe6GWOgPtp3PRT5PavVPX4mnUsA==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vLrVDzBZrqnecLv3d9Z1aBWbWtfDJVZxukfjzF7ass8Y8WJpBgyUWkj+zk8eIsZ/KhKU6FBgzLqDzA5OBT2Qvg==</DigestValue>
      </Reference>
      <Reference URI="/xl/externalLinks/externalLink1.xml?ContentType=application/vnd.openxmlformats-officedocument.spreadsheetml.externalLink+xml">
        <DigestMethod Algorithm="http://www.w3.org/2001/04/xmlenc#sha512"/>
        <DigestValue>BQ+Y/1tDqiusJAil4SPa0u6NdCuNbp5I+RvZefCp6upkWaSTPnLapBuImbmi5hpkerxdFMuy+7jwCqdDmUexTQ==</DigestValue>
      </Reference>
      <Reference URI="/xl/media/image1.emf?ContentType=image/x-emf">
        <DigestMethod Algorithm="http://www.w3.org/2001/04/xmlenc#sha512"/>
        <DigestValue>etj7wxKTixb7n6Otj9/iIrJZRauWko/V64Zw6pfZKq79ozfIbXfIA0PjnrMqvJ8pOW8sEsRVUBfiuRZbUOsY0g==</DigestValue>
      </Reference>
      <Reference URI="/xl/media/image2.emf?ContentType=image/x-emf">
        <DigestMethod Algorithm="http://www.w3.org/2001/04/xmlenc#sha512"/>
        <DigestValue>azwc89QfipAQimFqSzZNddCiAc01RkF2v0s6wkg3m9SHm6bSUFK2/r9Bo5TJQXFNBZX78YCB057ZJeZwIoOQFg==</DigestValue>
      </Reference>
      <Reference URI="/xl/media/image3.emf?ContentType=image/x-emf">
        <DigestMethod Algorithm="http://www.w3.org/2001/04/xmlenc#sha512"/>
        <DigestValue>Vrc+UuO4KSAA5dgMVaU+9P75r6Siuj9c1HYv9Pgm9uwIUBAQkadeubrWXDfueUqaii0noy9qoY7qSvzPbImouw==</DigestValue>
      </Reference>
      <Reference URI="/xl/printerSettings/printerSettings1.bin?ContentType=application/vnd.openxmlformats-officedocument.spreadsheetml.printerSettings">
        <DigestMethod Algorithm="http://www.w3.org/2001/04/xmlenc#sha512"/>
        <DigestValue>aMTrigiSGjGJNrkqTXpYybicMri+9UDzi4MI69Lct+8L6JuPx4h3Ki4pzwGRQVYDH6s83oVD8ZWOC8wQW9A1eg==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MYOEcvWPsqh+xlR5R9SoXJTVI2lfhNxqiQCgCxLgR716Jo7R26m8f7qqF9Nh5VvKuhEN5Au0eNlgT56kr1d0rA==</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aMTrigiSGjGJNrkqTXpYybicMri+9UDzi4MI69Lct+8L6JuPx4h3Ki4pzwGRQVYDH6s83oVD8ZWOC8wQW9A1eg==</DigestValue>
      </Reference>
      <Reference URI="/xl/sharedStrings.xml?ContentType=application/vnd.openxmlformats-officedocument.spreadsheetml.sharedStrings+xml">
        <DigestMethod Algorithm="http://www.w3.org/2001/04/xmlenc#sha512"/>
        <DigestValue>zSfX8qlG8CNxdDnkbhRTApKKib+DFDe5jQoc/e6xN+Gv2s5f/SKBfBuy1pN4z02L426YfY2EqcT6jKfX1QQrmA==</DigestValue>
      </Reference>
      <Reference URI="/xl/styles.xml?ContentType=application/vnd.openxmlformats-officedocument.spreadsheetml.styles+xml">
        <DigestMethod Algorithm="http://www.w3.org/2001/04/xmlenc#sha512"/>
        <DigestValue>2VIMcmxXOcR28ANtRoTKpGyupJrO7YtaD/TpNJpdEh8nLWz0IcRqjV7TI5uGgKn+cAi9R8eK+QFgI27KNzPccA==</DigestValue>
      </Reference>
      <Reference URI="/xl/theme/theme1.xml?ContentType=application/vnd.openxmlformats-officedocument.theme+xml">
        <DigestMethod Algorithm="http://www.w3.org/2001/04/xmlenc#sha512"/>
        <DigestValue>w79sm2PLgAHq+YOFzdrYRonb1IjyCibJuB30g4ccEjXLbhil0bTD5GghgzEheIXHxa0Fx8eY7BFZdjPUCDC9tQ==</DigestValue>
      </Reference>
      <Reference URI="/xl/workbook.xml?ContentType=application/vnd.openxmlformats-officedocument.spreadsheetml.sheet.main+xml">
        <DigestMethod Algorithm="http://www.w3.org/2001/04/xmlenc#sha512"/>
        <DigestValue>v0PHai2OsaIWQm2txZFgiQOxsMzxW4l83Gf4ZoxkJs/73CII7YvqbHoq4HASG+jz0gZ9LtMJqiePHjYFfBOxgQ==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x6x3o0FiteXwgd4+N2JRHShF5DouWMYfdr1Gow4eR29VuHl34yE2z9z/pbf8d7IOjb9KqtDxCVXP0Ef6v2RZSA==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ZRZBIZY/2mP59jjH6QI1zRqKV2ALPKnlBXBYweGO4gMamBnmeP4WCnRJ7mfRZOfessJtL/6wGyTLDcqx3l2yrg==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/4B9PV4eN12tt4eXAP3xp6CAaANsRzWR1HPFLP608YXlq4nmna916EXTxmc4rpsFvKIGrIQ7VREFLm34krpDtA==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3w9ZIYURoGRK/Z0utCGKIvMQvbIws5BQxNhhWPwRMnvYcPNlsqpOSFba5bLLtYhhhRqtlU5a60w44zcUkyFsVw==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lEunsFwIQA/jAdNo6l00zUo0U7DyI5Vv0jri6qWqDSEZqHBDHdIQIDsK9y21CcrYVAwIecglH+WMcSsXS4OYjA==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Tvxt2t4aL3Ep1I5X+YD9enaVTQX8EqJiP77qtzSY8PXETNAWxXfkga1jTz/P+aCIpUEn++AP0VnFh9+PKlnGMg==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bgF2rqEIqnUxfT5dDZ+AZOS4hIr3WR+ye8gUErmUee9Lov8+UcQxoXRBYaydbgDGs/WMl7tpzINfpa73lyVMwA==</DigestValue>
      </Reference>
      <Reference URI="/xl/worksheets/sheet1.xml?ContentType=application/vnd.openxmlformats-officedocument.spreadsheetml.worksheet+xml">
        <DigestMethod Algorithm="http://www.w3.org/2001/04/xmlenc#sha512"/>
        <DigestValue>G/QCsB2jJH/Df/6bIZjWRY2FWP9zlgkb1jvcZDegaUULiW3gyPVmeq1tLk4LV9P2ILcFYk8Bfv9esJtOGr7ftA==</DigestValue>
      </Reference>
      <Reference URI="/xl/worksheets/sheet2.xml?ContentType=application/vnd.openxmlformats-officedocument.spreadsheetml.worksheet+xml">
        <DigestMethod Algorithm="http://www.w3.org/2001/04/xmlenc#sha512"/>
        <DigestValue>IjrGSbzNURnTLD/gcTPzdAI2ptbVsSoIoMw/AisUmHRK+LezdEyGNvgg5ANeXAGKyMU7y5CW1o84WmHoZg6Kfg==</DigestValue>
      </Reference>
      <Reference URI="/xl/worksheets/sheet3.xml?ContentType=application/vnd.openxmlformats-officedocument.spreadsheetml.worksheet+xml">
        <DigestMethod Algorithm="http://www.w3.org/2001/04/xmlenc#sha512"/>
        <DigestValue>nUSUEUGCCXyL/1iL8bKuIcQ6WQtvB3OxwzvkhugQsMYNEzA2jofwFBmjSVcfvFS14rJaB5oq3O39nrX7cQiemg==</DigestValue>
      </Reference>
      <Reference URI="/xl/worksheets/sheet4.xml?ContentType=application/vnd.openxmlformats-officedocument.spreadsheetml.worksheet+xml">
        <DigestMethod Algorithm="http://www.w3.org/2001/04/xmlenc#sha512"/>
        <DigestValue>PrdZOqtHotGJzlt1pHkIkbD2PpIn79tz8M+JGsMKtI9V/8aZPbc50k49s8fAWn22V2b6VhTVyBQr9NDRu1pgKQ==</DigestValue>
      </Reference>
      <Reference URI="/xl/worksheets/sheet5.xml?ContentType=application/vnd.openxmlformats-officedocument.spreadsheetml.worksheet+xml">
        <DigestMethod Algorithm="http://www.w3.org/2001/04/xmlenc#sha512"/>
        <DigestValue>akT8QhWM4qqdBH8R8zMKPb5BwikbgOpqWMk91sBO8g96EdGxKvfL8Anf2SnvjCxiVOpAh1TI429pDgIR0WMnag==</DigestValue>
      </Reference>
      <Reference URI="/xl/worksheets/sheet6.xml?ContentType=application/vnd.openxmlformats-officedocument.spreadsheetml.worksheet+xml">
        <DigestMethod Algorithm="http://www.w3.org/2001/04/xmlenc#sha512"/>
        <DigestValue>eJJqQdkNoAAbaRQodawofoQZzd6D6j948lHqYjd3GqwJajbj8lkzpYXnQA/o9sfysgr5SEUhrESopptqOPri3w==</DigestValue>
      </Reference>
      <Reference URI="/xl/worksheets/sheet7.xml?ContentType=application/vnd.openxmlformats-officedocument.spreadsheetml.worksheet+xml">
        <DigestMethod Algorithm="http://www.w3.org/2001/04/xmlenc#sha512"/>
        <DigestValue>Ea+f6FnFOlJwkwrcZOX2PTz7KJLcJ6cjE6+r8IvcdYtVuxBff+IGcAj1pXJCsJumoF2zUCYfa1N/LMelP0yb/w==</DigestValue>
      </Reference>
      <Reference URI="/xl/worksheets/sheet8.xml?ContentType=application/vnd.openxmlformats-officedocument.spreadsheetml.worksheet+xml">
        <DigestMethod Algorithm="http://www.w3.org/2001/04/xmlenc#sha512"/>
        <DigestValue>SUGr+/BVEJWsVfehF++zsB7ZViqieLdTAqwHM8n1hqI4+5nrwmQQXSfKf8W0C/avGelV98YLbQSXI4fwdR29wg==</DigestValue>
      </Reference>
    </Manifest>
    <SignatureProperties>
      <SignatureProperty Id="idSignatureTime" Target="#idPackageSignature">
        <mdssi:SignatureTime xmlns:mdssi="http://schemas.openxmlformats.org/package/2006/digital-signature">
          <mdssi:Format>YYYY-MM-DDThh:mm:ssTZD</mdssi:Format>
          <mdssi:Value>2025-05-13T22:47:33Z</mdssi:Value>
        </mdssi:SignatureTime>
      </SignatureProperty>
    </SignatureProperties>
  </Object>
  <Object Id="idOfficeObject">
    <SignatureProperties>
      <SignatureProperty Id="idOfficeV1Details" Target="#idPackageSignature">
        <SignatureInfoV1 xmlns="http://schemas.microsoft.com/office/2006/digsig">
          <SetupID>{0E571FE8-0A8E-4DAB-A168-E2A48115DBB1}</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2025-05-13T22:47:33Z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f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Object Id="idInvalidSigLnImg">AQAAAGwAAAAAAAAAAAAAAP8AAAB/AAAAAAAAAAAAAAAvGQAAkQwAACBFTUYAAAEA7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EAAAACgAAAGAAAAB1AAAAbAAAAAEAAADRdslBqwrJQQoAAABgAAAAFAAAAEwAAAAAAAAAAAAAAAAAAAD//////////3QAAABSAGUAcAByAGUAcwBlAG4AdABhAG4AdABlACAATABlAGcAYQBsACAABwAAAAYAAAAHAAAABAAAAAYAAAAFAAAABgAAAAcAAAAEAAAABgAAAAcAAAAEAAAABgAAAAMAAAAFAAAABgAAAAcAAAAGAAAAAwAAAAMAAABLAAAAQAAAADAAAAAFAAAAIAAAAAEAAAABAAAAEAAAAAAAAAAAAAAAAAEAAIAAAAAAAAAAAAAAAAABAACAAAAAJQAAAAwAAAACAAAAJwAAABgAAAAFAAAAAAAAAP///wAAAAAAJQAAAAwAAAAFAAAATAAAAGQAAAAJAAAAcAAAAOAAAAB8AAAACQAAAHAAAADYAAAADQAAACEA8AAAAAAAAAAAAAAAgD8AAAAAAAAAAAAAgD8AAAAAAAAAAAAAAAAAAAAAAAAAAAAAAAAAAAAAAAAAACUAAAAMAAAAAAAAgCgAAAAMAAAABQAAACUAAAAMAAAAAQAAABgAAAAMAAAAAAAAABIAAAAMAAAAAQAAABYAAAAMAAAAAAAAAFQAAAAgAQAACgAAAHAAAADfAAAAfAAAAAEAAADRdslBqwrJQQoAAABwAAAAIwAAAEwAAAAEAAAACQAAAHAAAADhAAAAfQAAAJQAAABGAGkAcgBtAGEAZABvACAAcABvAHIAOgAgAFIATwBEAFIASQBHAE8AIAAgAFkAQQBOAEgATwAgAEMAQQBCAEEA0QBBAFMAAAAGAAAAAwAAAAQAAAAJAAAABgAAAAcAAAAHAAAAAwAAAAcAAAAHAAAABAAAAAMAAAADAAAABwAAAAkAAAAIAAAABwAAAAMAAAAIAAAACQAAAAMAAAADAAAABQAAAAcAAAAIAAAACAAAAAkAAAADAAAABwAAAAcAAAAGAAAABwAAAAgAAAAH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Analitico</vt:lpstr>
      <vt:lpstr>INFORMACION GENERAL</vt:lpstr>
      <vt:lpstr>BALANCE</vt:lpstr>
      <vt:lpstr>RESULTADO</vt:lpstr>
      <vt:lpstr>FLUJO CNV</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2025-05-13T19:01:16Z</dcterms:modified>
</cp:coreProperties>
</file>