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Override PartName="/_xmlsignatures/sig5.xml" ContentType="application/vnd.openxmlformats-package.digital-signature-xmlsignature+xml"/>
  <Override PartName="/_xmlsignatures/sig6.xml" ContentType="application/vnd.openxmlformats-package.digital-signature-xmlsignature+xml"/>
  <Override PartName="/_xmlsignatures/sig7.xml" ContentType="application/vnd.openxmlformats-package.digital-signature-xmlsignature+xml"/>
  <Override PartName="/_xmlsignatures/sig8.xml" ContentType="application/vnd.openxmlformats-package.digital-signature-xmlsignature+xml"/>
  <Override PartName="/_xmlsignatures/sig9.xml" ContentType="application/vnd.openxmlformats-package.digital-signature-xmlsignature+xml"/>
  <Override PartName="/_xmlsignatures/sig10.xml" ContentType="application/vnd.openxmlformats-package.digital-signature-xmlsignature+xml"/>
  <Override PartName="/_xmlsignatures/sig11.xml" ContentType="application/vnd.openxmlformats-package.digital-signature-xmlsignature+xml"/>
  <Override PartName="/_xmlsignatures/sig12.xml" ContentType="application/vnd.openxmlformats-package.digital-signature-xmlsignature+xml"/>
  <Override PartName="/_xmlsignatures/sig13.xml" ContentType="application/vnd.openxmlformats-package.digital-signature-xmlsignature+xml"/>
  <Override PartName="/_xmlsignatures/sig14.xml" ContentType="application/vnd.openxmlformats-package.digital-signature-xmlsignature+xml"/>
  <Override PartName="/_xmlsignatures/sig15.xml" ContentType="application/vnd.openxmlformats-package.digital-signature-xmlsignature+xml"/>
  <Override PartName="/_xmlsignatures/sig16.xml" ContentType="application/vnd.openxmlformats-package.digital-signature-xmlsignature+xml"/>
  <Override PartName="/_xmlsignatures/sig17.xml" ContentType="application/vnd.openxmlformats-package.digital-signature-xmlsignature+xml"/>
  <Override PartName="/_xmlsignatures/sig18.xml" ContentType="application/vnd.openxmlformats-package.digital-signature-xmlsignature+xml"/>
  <Override PartName="/_xmlsignatures/sig19.xml" ContentType="application/vnd.openxmlformats-package.digital-signature-xmlsignature+xml"/>
  <Override PartName="/_xmlsignatures/sig20.xml" ContentType="application/vnd.openxmlformats-package.digital-signature-xmlsignature+xml"/>
  <Override PartName="/_xmlsignatures/sig21.xml" ContentType="application/vnd.openxmlformats-package.digital-signature-xmlsignature+xml"/>
  <Override PartName="/_xmlsignatures/sig22.xml" ContentType="application/vnd.openxmlformats-package.digital-signature-xmlsignature+xml"/>
  <Override PartName="/_xmlsignatures/sig23.xml" ContentType="application/vnd.openxmlformats-package.digital-signature-xmlsignature+xml"/>
  <Override PartName="/_xmlsignatures/sig24.xml" ContentType="application/vnd.openxmlformats-package.digital-signature-xmlsignature+xml"/>
  <Override PartName="/_xmlsignatures/sig25.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defaultThemeVersion="124226"/>
  <mc:AlternateContent xmlns:mc="http://schemas.openxmlformats.org/markup-compatibility/2006">
    <mc:Choice Requires="x15">
      <x15ac:absPath xmlns:x15ac="http://schemas.microsoft.com/office/spreadsheetml/2010/11/ac" url="C:\Users\fatima.ozorio\Desktop\Contabilidad para drive\01 - Ueno Casa de Bolsa\EEFF SIV\122025\Revisados Borradores\01 - Archivos Finales para firma\"/>
    </mc:Choice>
  </mc:AlternateContent>
  <xr:revisionPtr revIDLastSave="0" documentId="8_{BF879E42-4057-4B4D-B943-16017792E140}" xr6:coauthVersionLast="47" xr6:coauthVersionMax="47" xr10:uidLastSave="{00000000-0000-0000-0000-000000000000}"/>
  <bookViews>
    <workbookView xWindow="-108" yWindow="-108" windowWidth="23256" windowHeight="12456" tabRatio="771" firstSheet="7" activeTab="7" xr2:uid="{00000000-000D-0000-FFFF-FFFF00000000}"/>
  </bookViews>
  <sheets>
    <sheet name="Analitico" sheetId="14" state="hidden" r:id="rId1"/>
    <sheet name="Base Plan de cuentas" sheetId="21" state="hidden" r:id="rId2"/>
    <sheet name="BALANCE TXT" sheetId="20" state="hidden" r:id="rId3"/>
    <sheet name="Hoja1" sheetId="25" state="hidden" r:id="rId4"/>
    <sheet name="Cartera" sheetId="26" state="hidden" r:id="rId5"/>
    <sheet name="Analitico Sistema" sheetId="24" state="hidden" r:id="rId6"/>
    <sheet name="Custodia" sheetId="27" state="hidden" r:id="rId7"/>
    <sheet name="BALANCE" sheetId="6" r:id="rId8"/>
    <sheet name="RESULTADO" sheetId="10" r:id="rId9"/>
    <sheet name="FLUJO SIV" sheetId="23" r:id="rId10"/>
    <sheet name="EVPN" sheetId="16" r:id="rId11"/>
    <sheet name="NOTAS" sheetId="18" r:id="rId12"/>
  </sheets>
  <externalReferences>
    <externalReference r:id="rId13"/>
    <externalReference r:id="rId14"/>
  </externalReferences>
  <definedNames>
    <definedName name="_xlnm._FilterDatabase" localSheetId="0" hidden="1">Analitico!$A$4:$G$247</definedName>
    <definedName name="_xlnm._FilterDatabase" localSheetId="5" hidden="1">'Analitico Sistema'!$B$5:$G$300</definedName>
    <definedName name="_xlnm._FilterDatabase" localSheetId="2" hidden="1">'BALANCE TXT'!$A$1:$R$285</definedName>
    <definedName name="_xlnm._FilterDatabase" localSheetId="1" hidden="1">'Base Plan de cuentas'!$A$1:$L$347</definedName>
    <definedName name="_xlnm._FilterDatabase" localSheetId="4" hidden="1">Cartera!$A$13:$H$44</definedName>
    <definedName name="_xlnm._FilterDatabase" localSheetId="6" hidden="1">Custodia!$A$1:$N$101</definedName>
    <definedName name="_xlnm._FilterDatabase" localSheetId="11" hidden="1">NOTAS!$A$222:$F$265</definedName>
    <definedName name="_xlnm.Print_Area" localSheetId="7">BALANCE!$A$1:$G$97</definedName>
    <definedName name="_xlnm.Print_Area" localSheetId="11">NOTAS!$A$127:$L$557</definedName>
    <definedName name="_xlnm.Print_Area" localSheetId="8">RESULTADO!$A$1:$D$93</definedName>
    <definedName name="_xlnm.Print_Titles" localSheetId="7">BALANCE!$1:$3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 i="24" l="1"/>
  <c r="C289" i="24" l="1"/>
  <c r="C288" i="24"/>
  <c r="C287" i="24"/>
  <c r="C286" i="24"/>
  <c r="C285" i="24"/>
  <c r="C284" i="24"/>
  <c r="C283" i="24"/>
  <c r="C282" i="24"/>
  <c r="C281" i="24"/>
  <c r="C280" i="24"/>
  <c r="C279" i="24"/>
  <c r="C278" i="24"/>
  <c r="C277" i="24"/>
  <c r="C276" i="24"/>
  <c r="C275" i="24"/>
  <c r="C274" i="24"/>
  <c r="C273" i="24"/>
  <c r="C272" i="24"/>
  <c r="C271" i="24"/>
  <c r="C270" i="24"/>
  <c r="C269" i="24"/>
  <c r="C268" i="24"/>
  <c r="C267" i="24"/>
  <c r="C266" i="24"/>
  <c r="C265" i="24"/>
  <c r="C264" i="24"/>
  <c r="C263" i="24"/>
  <c r="C262" i="24"/>
  <c r="C261" i="24"/>
  <c r="C260" i="24"/>
  <c r="C259" i="24"/>
  <c r="C258" i="24"/>
  <c r="C257" i="24"/>
  <c r="C256" i="24"/>
  <c r="C255" i="24"/>
  <c r="C254" i="24"/>
  <c r="C253" i="24"/>
  <c r="C252" i="24"/>
  <c r="C251" i="24"/>
  <c r="C250" i="24"/>
  <c r="C249" i="24"/>
  <c r="C248" i="24"/>
  <c r="C247" i="24"/>
  <c r="C246" i="24"/>
  <c r="C245" i="24"/>
  <c r="C244" i="24"/>
  <c r="C243" i="24"/>
  <c r="C242" i="24"/>
  <c r="C241" i="24"/>
  <c r="C240" i="24"/>
  <c r="C239" i="24"/>
  <c r="C238" i="24"/>
  <c r="C237" i="24"/>
  <c r="C236" i="24"/>
  <c r="C235" i="24"/>
  <c r="C234" i="24"/>
  <c r="C233" i="24"/>
  <c r="C232" i="24"/>
  <c r="C231" i="24"/>
  <c r="C230" i="24"/>
  <c r="C229" i="24"/>
  <c r="C228" i="24"/>
  <c r="C227" i="24"/>
  <c r="C226" i="24"/>
  <c r="C225" i="24"/>
  <c r="C224" i="24"/>
  <c r="C223" i="24"/>
  <c r="C222" i="24"/>
  <c r="C221" i="24"/>
  <c r="C220" i="24"/>
  <c r="C219" i="24"/>
  <c r="C218" i="24"/>
  <c r="C217" i="24"/>
  <c r="C216" i="24"/>
  <c r="C215" i="24"/>
  <c r="C214" i="24"/>
  <c r="C213" i="24"/>
  <c r="C212" i="24"/>
  <c r="C211" i="24"/>
  <c r="C210" i="24"/>
  <c r="C209" i="24"/>
  <c r="C208" i="24"/>
  <c r="C207" i="24"/>
  <c r="C206" i="24"/>
  <c r="C205" i="24"/>
  <c r="C204" i="24"/>
  <c r="C203" i="24"/>
  <c r="C202" i="24"/>
  <c r="C201" i="24"/>
  <c r="C200" i="24"/>
  <c r="C199" i="24"/>
  <c r="C198" i="24"/>
  <c r="C197" i="24"/>
  <c r="C196" i="24"/>
  <c r="C195" i="24"/>
  <c r="C194" i="24"/>
  <c r="C193" i="24"/>
  <c r="C192" i="24"/>
  <c r="C191" i="24"/>
  <c r="C190" i="24"/>
  <c r="C189" i="24"/>
  <c r="C188" i="24"/>
  <c r="C187" i="24"/>
  <c r="C186" i="24"/>
  <c r="C185" i="24"/>
  <c r="C184" i="24"/>
  <c r="C183" i="24"/>
  <c r="C182" i="24"/>
  <c r="C181" i="24"/>
  <c r="C174" i="24"/>
  <c r="C173" i="24"/>
  <c r="C172" i="24"/>
  <c r="C171" i="24"/>
  <c r="C170" i="24"/>
  <c r="C169" i="24"/>
  <c r="C168" i="24"/>
  <c r="C167" i="24"/>
  <c r="C166" i="24"/>
  <c r="C165" i="24"/>
  <c r="C164" i="24"/>
  <c r="C163" i="24"/>
  <c r="C162" i="24"/>
  <c r="C161" i="24"/>
  <c r="C160" i="24"/>
  <c r="C159" i="24"/>
  <c r="C158" i="24"/>
  <c r="C157" i="24"/>
  <c r="C156" i="24"/>
  <c r="C154" i="24"/>
  <c r="C140" i="24"/>
  <c r="C137" i="24"/>
  <c r="C135" i="24"/>
  <c r="C134" i="24"/>
  <c r="C126" i="24"/>
  <c r="C124" i="24"/>
  <c r="C122" i="24"/>
  <c r="C121" i="24"/>
  <c r="C120" i="24"/>
  <c r="C119" i="24"/>
  <c r="C118" i="24"/>
  <c r="C116" i="24"/>
  <c r="C115" i="24"/>
  <c r="C114" i="24"/>
  <c r="C113" i="24"/>
  <c r="C112" i="24"/>
  <c r="C111" i="24"/>
  <c r="C110" i="24"/>
  <c r="C109" i="24"/>
  <c r="C108" i="24"/>
  <c r="C107" i="24"/>
  <c r="C106" i="24"/>
  <c r="C105" i="24"/>
  <c r="C104" i="24"/>
  <c r="C103" i="24"/>
  <c r="C102" i="24"/>
  <c r="C101" i="24"/>
  <c r="C100" i="24"/>
  <c r="C99" i="24"/>
  <c r="C98" i="24"/>
  <c r="C97" i="24"/>
  <c r="C96" i="24"/>
  <c r="C95" i="24"/>
  <c r="C94" i="24"/>
  <c r="C93" i="24"/>
  <c r="C92" i="24"/>
  <c r="C91" i="24"/>
  <c r="C90" i="24"/>
  <c r="C89" i="24"/>
  <c r="C88" i="24"/>
  <c r="C87" i="24"/>
  <c r="C86" i="24"/>
  <c r="C85" i="24"/>
  <c r="C84" i="24"/>
  <c r="C82" i="24"/>
  <c r="C81" i="24"/>
  <c r="C80" i="24"/>
  <c r="C79" i="24"/>
  <c r="C78" i="24"/>
  <c r="C77" i="24"/>
  <c r="C76" i="24"/>
  <c r="C75" i="24"/>
  <c r="C74" i="24"/>
  <c r="C73" i="24"/>
  <c r="C72" i="24"/>
  <c r="C71" i="24"/>
  <c r="C64" i="24"/>
  <c r="C63" i="24"/>
  <c r="C62" i="24"/>
  <c r="C60" i="24"/>
  <c r="C59" i="24"/>
  <c r="C56" i="24"/>
  <c r="C54" i="24"/>
  <c r="C53" i="24"/>
  <c r="C52" i="24"/>
  <c r="C51" i="24"/>
  <c r="C48" i="24"/>
  <c r="C47" i="24"/>
  <c r="C46" i="24"/>
  <c r="C45" i="24"/>
  <c r="C44" i="24"/>
  <c r="C43" i="24"/>
  <c r="C42" i="24"/>
  <c r="C41" i="24"/>
  <c r="C40" i="24"/>
  <c r="C39" i="24"/>
  <c r="C38" i="24"/>
  <c r="C37" i="24"/>
  <c r="C36" i="24"/>
  <c r="C35" i="24"/>
  <c r="C13" i="24"/>
  <c r="C12" i="24"/>
  <c r="C9" i="24"/>
  <c r="C8" i="24"/>
  <c r="C7" i="24"/>
  <c r="C6" i="24"/>
  <c r="Q10" i="24" l="1"/>
  <c r="Q9" i="24"/>
  <c r="Q8" i="24"/>
  <c r="Q7" i="24"/>
  <c r="Q6" i="24"/>
  <c r="Q5" i="24"/>
  <c r="Q4" i="24"/>
  <c r="Q2" i="24"/>
  <c r="L5" i="24"/>
  <c r="L6" i="24"/>
  <c r="L3" i="24"/>
  <c r="L2" i="24"/>
  <c r="L1" i="24"/>
  <c r="H54" i="26"/>
  <c r="G54" i="26"/>
  <c r="H53" i="26"/>
  <c r="G53" i="26" s="1"/>
  <c r="H52" i="26"/>
  <c r="G52" i="26" s="1"/>
  <c r="H51" i="26"/>
  <c r="G51" i="26"/>
  <c r="H50" i="26"/>
  <c r="G50" i="26" s="1"/>
  <c r="H49" i="26"/>
  <c r="G49" i="26"/>
  <c r="H48" i="26"/>
  <c r="G48" i="26" s="1"/>
  <c r="H47" i="26"/>
  <c r="G47" i="26" s="1"/>
  <c r="H46" i="26"/>
  <c r="G46" i="26"/>
  <c r="H45" i="26"/>
  <c r="G45" i="26"/>
  <c r="G44" i="26"/>
  <c r="G43" i="26"/>
  <c r="H43" i="26" s="1"/>
  <c r="G42" i="26"/>
  <c r="H42" i="26" s="1"/>
  <c r="G41" i="26"/>
  <c r="H41" i="26" s="1"/>
  <c r="G40" i="26"/>
  <c r="H40" i="26" s="1"/>
  <c r="G39" i="26"/>
  <c r="H39" i="26" s="1"/>
  <c r="G38" i="26"/>
  <c r="H38" i="26" s="1"/>
  <c r="G37" i="26"/>
  <c r="H37" i="26" s="1"/>
  <c r="G36" i="26"/>
  <c r="H36" i="26" s="1"/>
  <c r="G35" i="26"/>
  <c r="H35" i="26" s="1"/>
  <c r="G34" i="26"/>
  <c r="H34" i="26" s="1"/>
  <c r="G33" i="26"/>
  <c r="H33" i="26" s="1"/>
  <c r="G32" i="26"/>
  <c r="H32" i="26" s="1"/>
  <c r="G31" i="26"/>
  <c r="H31" i="26" s="1"/>
  <c r="G30" i="26"/>
  <c r="H30" i="26" s="1"/>
  <c r="G29" i="26"/>
  <c r="H29" i="26" s="1"/>
  <c r="G28" i="26"/>
  <c r="H28" i="26" s="1"/>
  <c r="G27" i="26"/>
  <c r="H27" i="26" s="1"/>
  <c r="G26" i="26"/>
  <c r="H26" i="26" s="1"/>
  <c r="G25" i="26"/>
  <c r="H25" i="26" s="1"/>
  <c r="G24" i="26"/>
  <c r="H24" i="26" s="1"/>
  <c r="G23" i="26"/>
  <c r="H23" i="26" s="1"/>
  <c r="G22" i="26"/>
  <c r="H21" i="26"/>
  <c r="H20" i="26"/>
  <c r="H19" i="26"/>
  <c r="H18" i="26"/>
  <c r="H17" i="26"/>
  <c r="H16" i="26"/>
  <c r="H15" i="26"/>
  <c r="B11" i="26"/>
  <c r="B12" i="26" s="1"/>
  <c r="Q12" i="24" l="1"/>
  <c r="L4" i="24"/>
  <c r="L7" i="24"/>
  <c r="M7" i="24" s="1"/>
  <c r="G55" i="26"/>
  <c r="G56" i="26" s="1"/>
  <c r="G57" i="26" s="1"/>
  <c r="H22" i="26"/>
  <c r="H55" i="26" s="1"/>
  <c r="I153" i="27" l="1"/>
  <c r="I152" i="27"/>
  <c r="I151" i="27"/>
  <c r="I150" i="27"/>
  <c r="I149" i="27"/>
  <c r="I148" i="27"/>
  <c r="I147" i="27"/>
  <c r="I146" i="27"/>
  <c r="I145" i="27"/>
  <c r="I144" i="27"/>
  <c r="I143" i="27"/>
  <c r="I142" i="27"/>
  <c r="H141" i="27"/>
  <c r="I141" i="27" s="1"/>
  <c r="H140" i="27"/>
  <c r="I140" i="27" s="1"/>
  <c r="H139" i="27"/>
  <c r="I139" i="27" s="1"/>
  <c r="H138" i="27"/>
  <c r="I138" i="27" s="1"/>
  <c r="H137" i="27"/>
  <c r="I137" i="27" s="1"/>
  <c r="H136" i="27"/>
  <c r="I136" i="27" s="1"/>
  <c r="H135" i="27"/>
  <c r="I135" i="27" s="1"/>
  <c r="H134" i="27"/>
  <c r="I134" i="27" s="1"/>
  <c r="H133" i="27"/>
  <c r="I133" i="27" s="1"/>
  <c r="H132" i="27"/>
  <c r="I132" i="27" s="1"/>
  <c r="H131" i="27"/>
  <c r="I131" i="27" s="1"/>
  <c r="H130" i="27"/>
  <c r="I130" i="27" s="1"/>
  <c r="H129" i="27"/>
  <c r="I129" i="27" s="1"/>
  <c r="G125" i="27"/>
  <c r="C158" i="27"/>
  <c r="C157" i="27"/>
  <c r="H111" i="27"/>
  <c r="C156" i="27" s="1"/>
  <c r="C159" i="27" s="1"/>
  <c r="R228" i="20"/>
  <c r="R227" i="20"/>
  <c r="R226" i="20"/>
  <c r="R223" i="20"/>
  <c r="R222" i="20"/>
  <c r="R221" i="20"/>
  <c r="R220" i="20"/>
  <c r="R219" i="20"/>
  <c r="R216" i="20"/>
  <c r="R215" i="20"/>
  <c r="R214" i="20"/>
  <c r="R213" i="20"/>
  <c r="R211" i="20"/>
  <c r="R210" i="20"/>
  <c r="R208" i="20"/>
  <c r="R207" i="20"/>
  <c r="R206" i="20"/>
  <c r="R205" i="20"/>
  <c r="R202" i="20"/>
  <c r="R199" i="20"/>
  <c r="R198" i="20"/>
  <c r="R196" i="20"/>
  <c r="R191" i="20"/>
  <c r="R188" i="20"/>
  <c r="R187" i="20"/>
  <c r="R184" i="20"/>
  <c r="R181" i="20"/>
  <c r="R176" i="20"/>
  <c r="R175" i="20"/>
  <c r="R174" i="20"/>
  <c r="R173" i="20"/>
  <c r="R172" i="20"/>
  <c r="R171" i="20"/>
  <c r="R169" i="20"/>
  <c r="R165" i="20"/>
  <c r="R164" i="20"/>
  <c r="R162" i="20"/>
  <c r="R161" i="20"/>
  <c r="R157" i="20"/>
  <c r="R156" i="20"/>
  <c r="R155" i="20"/>
  <c r="R151" i="20"/>
  <c r="R149" i="20"/>
  <c r="R148" i="20"/>
  <c r="R147" i="20"/>
  <c r="R146" i="20"/>
  <c r="R145" i="20"/>
  <c r="R144" i="20"/>
  <c r="R143" i="20"/>
  <c r="R142" i="20"/>
  <c r="R141" i="20"/>
  <c r="R140" i="20"/>
  <c r="R139" i="20"/>
  <c r="R138" i="20"/>
  <c r="R137" i="20"/>
  <c r="R135" i="20"/>
  <c r="R134" i="20"/>
  <c r="R133" i="20"/>
  <c r="R132" i="20"/>
  <c r="R131" i="20"/>
  <c r="R129" i="20"/>
  <c r="R128" i="20"/>
  <c r="R127" i="20"/>
  <c r="R126" i="20"/>
  <c r="R125" i="20"/>
  <c r="R124" i="20"/>
  <c r="R123" i="20"/>
  <c r="R122" i="20"/>
  <c r="R121" i="20"/>
  <c r="R120" i="20"/>
  <c r="R119" i="20"/>
  <c r="R285" i="20"/>
  <c r="R284" i="20"/>
  <c r="R283" i="20"/>
  <c r="R282" i="20"/>
  <c r="R279" i="20"/>
  <c r="R278" i="20"/>
  <c r="R276" i="20"/>
  <c r="R275" i="20"/>
  <c r="R274" i="20"/>
  <c r="R272" i="20"/>
  <c r="R271" i="20"/>
  <c r="R270" i="20"/>
  <c r="R269" i="20"/>
  <c r="R268" i="20"/>
  <c r="R267" i="20"/>
  <c r="R266" i="20"/>
  <c r="R265" i="20"/>
  <c r="R264" i="20"/>
  <c r="R263" i="20"/>
  <c r="R262" i="20"/>
  <c r="R261" i="20"/>
  <c r="R260" i="20"/>
  <c r="R259" i="20"/>
  <c r="R258" i="20"/>
  <c r="R257" i="20"/>
  <c r="R256" i="20"/>
  <c r="R255" i="20"/>
  <c r="R254" i="20"/>
  <c r="R253" i="20"/>
  <c r="R252" i="20"/>
  <c r="R251" i="20"/>
  <c r="R250" i="20"/>
  <c r="R248" i="20"/>
  <c r="R245" i="20"/>
  <c r="R244" i="20"/>
  <c r="R243" i="20"/>
  <c r="R242" i="20"/>
  <c r="R241" i="20"/>
  <c r="R238" i="20"/>
  <c r="R237" i="20"/>
  <c r="R236" i="20"/>
  <c r="R235" i="20"/>
  <c r="R234" i="20"/>
  <c r="R233" i="20"/>
  <c r="R113" i="20"/>
  <c r="R109" i="20"/>
  <c r="R108" i="20"/>
  <c r="R107" i="20"/>
  <c r="R103" i="20"/>
  <c r="R102" i="20"/>
  <c r="R98" i="20"/>
  <c r="R97" i="20"/>
  <c r="R96" i="20"/>
  <c r="R95" i="20"/>
  <c r="R94" i="20"/>
  <c r="R93" i="20"/>
  <c r="R92" i="20"/>
  <c r="R91" i="20"/>
  <c r="R90" i="20"/>
  <c r="R89" i="20"/>
  <c r="R88" i="20"/>
  <c r="R87" i="20"/>
  <c r="R84" i="20"/>
  <c r="R82" i="20"/>
  <c r="R81" i="20"/>
  <c r="R79" i="20"/>
  <c r="R75" i="20"/>
  <c r="R74" i="20"/>
  <c r="R73" i="20"/>
  <c r="R70" i="20"/>
  <c r="R67" i="20"/>
  <c r="R66" i="20"/>
  <c r="R65" i="20"/>
  <c r="R64" i="20"/>
  <c r="R63" i="20"/>
  <c r="R62" i="20"/>
  <c r="R61" i="20"/>
  <c r="R60" i="20"/>
  <c r="R59" i="20"/>
  <c r="R58" i="20"/>
  <c r="R57" i="20"/>
  <c r="R56" i="20"/>
  <c r="R55" i="20"/>
  <c r="R54" i="20"/>
  <c r="R53" i="20"/>
  <c r="R51" i="20"/>
  <c r="R46" i="20"/>
  <c r="R45" i="20"/>
  <c r="R42" i="20"/>
  <c r="R39" i="20"/>
  <c r="R38" i="20"/>
  <c r="R37" i="20"/>
  <c r="R36" i="20"/>
  <c r="R35" i="20"/>
  <c r="R34" i="20"/>
  <c r="R30" i="20"/>
  <c r="R29" i="20"/>
  <c r="R27" i="20"/>
  <c r="R26" i="20"/>
  <c r="R25" i="20"/>
  <c r="R24" i="20"/>
  <c r="R23" i="20"/>
  <c r="R22" i="20"/>
  <c r="R21" i="20"/>
  <c r="R20" i="20"/>
  <c r="R19" i="20"/>
  <c r="R18" i="20"/>
  <c r="R17" i="20"/>
  <c r="R16" i="20"/>
  <c r="R15" i="20"/>
  <c r="R14" i="20"/>
  <c r="R13" i="20"/>
  <c r="R12" i="20"/>
  <c r="R11" i="20"/>
  <c r="C81" i="20"/>
  <c r="B81" i="20" s="1"/>
  <c r="I154" i="27" l="1"/>
  <c r="A81" i="20"/>
  <c r="C35" i="20" l="1"/>
  <c r="B35" i="20" l="1"/>
  <c r="A35" i="20"/>
  <c r="R7" i="20" l="1"/>
  <c r="C285" i="20"/>
  <c r="C284" i="20"/>
  <c r="A284" i="20" l="1"/>
  <c r="B284" i="20"/>
  <c r="C283" i="20" l="1"/>
  <c r="C282" i="20"/>
  <c r="C281" i="20"/>
  <c r="C280" i="20"/>
  <c r="C279" i="20"/>
  <c r="C278" i="20"/>
  <c r="C277" i="20"/>
  <c r="C276" i="20"/>
  <c r="C275" i="20"/>
  <c r="C274" i="20"/>
  <c r="C273" i="20"/>
  <c r="C272" i="20"/>
  <c r="B272" i="20" l="1"/>
  <c r="A272" i="20"/>
  <c r="B275" i="20"/>
  <c r="A275" i="20"/>
  <c r="A276" i="20"/>
  <c r="B276" i="20"/>
  <c r="A278" i="20"/>
  <c r="B278" i="20"/>
  <c r="B282" i="20"/>
  <c r="A282" i="20"/>
  <c r="A274" i="20"/>
  <c r="B274" i="20"/>
  <c r="B279" i="20"/>
  <c r="A279" i="20"/>
  <c r="B283" i="20"/>
  <c r="A283" i="20"/>
  <c r="C61" i="20" l="1"/>
  <c r="B61" i="20" l="1"/>
  <c r="A61" i="20"/>
  <c r="C262" i="20"/>
  <c r="C261" i="20"/>
  <c r="C258" i="20"/>
  <c r="C250" i="20"/>
  <c r="C242" i="20"/>
  <c r="C175" i="20"/>
  <c r="C158" i="20"/>
  <c r="C152" i="20"/>
  <c r="C151" i="20"/>
  <c r="C150" i="20"/>
  <c r="C149" i="20"/>
  <c r="C148" i="20"/>
  <c r="C147" i="20"/>
  <c r="C144" i="20"/>
  <c r="C143" i="20"/>
  <c r="C142" i="20"/>
  <c r="C132" i="20"/>
  <c r="C131" i="20"/>
  <c r="C130" i="20"/>
  <c r="C129" i="20"/>
  <c r="C114" i="20"/>
  <c r="C113" i="20"/>
  <c r="C98" i="20"/>
  <c r="C93" i="20"/>
  <c r="C92" i="20"/>
  <c r="C64" i="20"/>
  <c r="C63" i="20"/>
  <c r="A63" i="20" l="1"/>
  <c r="B63" i="20"/>
  <c r="A64" i="20"/>
  <c r="B64" i="20"/>
  <c r="B92" i="20"/>
  <c r="A92" i="20"/>
  <c r="A151" i="20"/>
  <c r="B151" i="20"/>
  <c r="A144" i="20"/>
  <c r="B144" i="20"/>
  <c r="A93" i="20"/>
  <c r="B93" i="20"/>
  <c r="B98" i="20"/>
  <c r="A98" i="20"/>
  <c r="A175" i="20"/>
  <c r="B175" i="20"/>
  <c r="A250" i="20"/>
  <c r="B250" i="20"/>
  <c r="A258" i="20"/>
  <c r="B258" i="20"/>
  <c r="B261" i="20"/>
  <c r="A261" i="20"/>
  <c r="A262" i="20"/>
  <c r="B262" i="20"/>
  <c r="A113" i="20"/>
  <c r="B113" i="20"/>
  <c r="A131" i="20"/>
  <c r="B131" i="20"/>
  <c r="B142" i="20"/>
  <c r="A142" i="20"/>
  <c r="A242" i="20"/>
  <c r="B242" i="20"/>
  <c r="A143" i="20"/>
  <c r="B143" i="20"/>
  <c r="C271" i="20" l="1"/>
  <c r="C270" i="20"/>
  <c r="C269" i="20"/>
  <c r="C268" i="20"/>
  <c r="C267" i="20"/>
  <c r="C266" i="20"/>
  <c r="C265" i="20"/>
  <c r="C264" i="20"/>
  <c r="C2" i="20"/>
  <c r="C3" i="20"/>
  <c r="C4" i="20"/>
  <c r="C5" i="20"/>
  <c r="C6" i="20"/>
  <c r="C7" i="20"/>
  <c r="C8" i="20"/>
  <c r="C9" i="20"/>
  <c r="C10" i="20"/>
  <c r="C11" i="20"/>
  <c r="C12" i="20"/>
  <c r="C13" i="20"/>
  <c r="C14" i="20"/>
  <c r="C15" i="20"/>
  <c r="C16" i="20"/>
  <c r="C17" i="20"/>
  <c r="C18" i="20"/>
  <c r="C19" i="20"/>
  <c r="C20" i="20"/>
  <c r="C21" i="20"/>
  <c r="C22" i="20"/>
  <c r="C23" i="20"/>
  <c r="C24" i="20"/>
  <c r="C25" i="20"/>
  <c r="C26" i="20"/>
  <c r="C27" i="20"/>
  <c r="C28" i="20"/>
  <c r="C29" i="20"/>
  <c r="C30" i="20"/>
  <c r="C31" i="20"/>
  <c r="C32" i="20"/>
  <c r="C33" i="20"/>
  <c r="C34" i="20"/>
  <c r="C36" i="20"/>
  <c r="C37" i="20"/>
  <c r="C38" i="20"/>
  <c r="C39" i="20"/>
  <c r="C40" i="20"/>
  <c r="C41" i="20"/>
  <c r="C42" i="20"/>
  <c r="C43" i="20"/>
  <c r="C44" i="20"/>
  <c r="C45" i="20"/>
  <c r="C46" i="20"/>
  <c r="C47" i="20"/>
  <c r="C48" i="20"/>
  <c r="C49" i="20"/>
  <c r="C50" i="20"/>
  <c r="C51" i="20"/>
  <c r="C52" i="20"/>
  <c r="C53" i="20"/>
  <c r="C54" i="20"/>
  <c r="C55" i="20"/>
  <c r="C56" i="20"/>
  <c r="C57" i="20"/>
  <c r="C58" i="20"/>
  <c r="C59" i="20"/>
  <c r="C60" i="20"/>
  <c r="C62" i="20"/>
  <c r="C65" i="20"/>
  <c r="C66" i="20"/>
  <c r="C67" i="20"/>
  <c r="C68" i="20"/>
  <c r="C69" i="20"/>
  <c r="C70" i="20"/>
  <c r="C71" i="20"/>
  <c r="C72" i="20"/>
  <c r="C73" i="20"/>
  <c r="C74" i="20"/>
  <c r="C75" i="20"/>
  <c r="C76" i="20"/>
  <c r="C77" i="20"/>
  <c r="C78" i="20"/>
  <c r="C79" i="20"/>
  <c r="C82" i="20"/>
  <c r="C83" i="20"/>
  <c r="C84" i="20"/>
  <c r="C85" i="20"/>
  <c r="C86" i="20"/>
  <c r="C87" i="20"/>
  <c r="C88" i="20"/>
  <c r="C89" i="20"/>
  <c r="C90" i="20"/>
  <c r="C91" i="20"/>
  <c r="C94" i="20"/>
  <c r="C95" i="20"/>
  <c r="C96" i="20"/>
  <c r="C97" i="20"/>
  <c r="C99" i="20"/>
  <c r="C100" i="20"/>
  <c r="C101" i="20"/>
  <c r="C102" i="20"/>
  <c r="C103" i="20"/>
  <c r="C104" i="20"/>
  <c r="C105" i="20"/>
  <c r="C106" i="20"/>
  <c r="C107" i="20"/>
  <c r="C108" i="20"/>
  <c r="C109" i="20"/>
  <c r="C110" i="20"/>
  <c r="C111" i="20"/>
  <c r="C112" i="20"/>
  <c r="C115" i="20"/>
  <c r="C116" i="20"/>
  <c r="C117" i="20"/>
  <c r="C118" i="20"/>
  <c r="C119" i="20"/>
  <c r="C120" i="20"/>
  <c r="C121" i="20"/>
  <c r="C122" i="20"/>
  <c r="C123" i="20"/>
  <c r="C124" i="20"/>
  <c r="C125" i="20"/>
  <c r="C126" i="20"/>
  <c r="C127" i="20"/>
  <c r="C128" i="20"/>
  <c r="C133" i="20"/>
  <c r="C134" i="20"/>
  <c r="C135" i="20"/>
  <c r="C136" i="20"/>
  <c r="C137" i="20"/>
  <c r="C138" i="20"/>
  <c r="C139" i="20"/>
  <c r="C140" i="20"/>
  <c r="C141" i="20"/>
  <c r="C145" i="20"/>
  <c r="C146" i="20"/>
  <c r="C153" i="20"/>
  <c r="C154" i="20"/>
  <c r="C155" i="20"/>
  <c r="C156" i="20"/>
  <c r="C157" i="20"/>
  <c r="C159" i="20"/>
  <c r="C160" i="20"/>
  <c r="C161" i="20"/>
  <c r="C162" i="20"/>
  <c r="C163" i="20"/>
  <c r="C164" i="20"/>
  <c r="C165" i="20"/>
  <c r="C166" i="20"/>
  <c r="C167" i="20"/>
  <c r="C168" i="20"/>
  <c r="C169" i="20"/>
  <c r="C170" i="20"/>
  <c r="C171" i="20"/>
  <c r="C172" i="20"/>
  <c r="C173" i="20"/>
  <c r="C174" i="20"/>
  <c r="C176" i="20"/>
  <c r="C177" i="20"/>
  <c r="C178" i="20"/>
  <c r="C179" i="20"/>
  <c r="C180" i="20"/>
  <c r="C181" i="20"/>
  <c r="C182" i="20"/>
  <c r="C183" i="20"/>
  <c r="C184" i="20"/>
  <c r="C185" i="20"/>
  <c r="C186" i="20"/>
  <c r="C187" i="20"/>
  <c r="C188" i="20"/>
  <c r="C189" i="20"/>
  <c r="C190" i="20"/>
  <c r="C191" i="20"/>
  <c r="C192" i="20"/>
  <c r="C193" i="20"/>
  <c r="C194" i="20"/>
  <c r="C195" i="20"/>
  <c r="C196" i="20"/>
  <c r="C197" i="20"/>
  <c r="C198" i="20"/>
  <c r="C199" i="20"/>
  <c r="C200" i="20"/>
  <c r="C201" i="20"/>
  <c r="C202" i="20"/>
  <c r="C203" i="20"/>
  <c r="C204" i="20"/>
  <c r="C205" i="20"/>
  <c r="C206" i="20"/>
  <c r="C207" i="20"/>
  <c r="C208" i="20"/>
  <c r="C209" i="20"/>
  <c r="C210" i="20"/>
  <c r="C211" i="20"/>
  <c r="C212" i="20"/>
  <c r="C213" i="20"/>
  <c r="C214" i="20"/>
  <c r="C215" i="20"/>
  <c r="C216" i="20"/>
  <c r="C217" i="20"/>
  <c r="C218" i="20"/>
  <c r="C219" i="20"/>
  <c r="C220" i="20"/>
  <c r="C221" i="20"/>
  <c r="C222" i="20"/>
  <c r="C223" i="20"/>
  <c r="C224" i="20"/>
  <c r="C225" i="20"/>
  <c r="C226" i="20"/>
  <c r="C227" i="20"/>
  <c r="C228" i="20"/>
  <c r="C229" i="20"/>
  <c r="C230" i="20"/>
  <c r="C231" i="20"/>
  <c r="C232" i="20"/>
  <c r="C233" i="20"/>
  <c r="C234" i="20"/>
  <c r="C235" i="20"/>
  <c r="C236" i="20"/>
  <c r="C237" i="20"/>
  <c r="C238" i="20"/>
  <c r="C239" i="20"/>
  <c r="C240" i="20"/>
  <c r="C241" i="20"/>
  <c r="C243" i="20"/>
  <c r="C244" i="20"/>
  <c r="C245" i="20"/>
  <c r="C246" i="20"/>
  <c r="C247" i="20"/>
  <c r="C248" i="20"/>
  <c r="C249" i="20"/>
  <c r="C251" i="20"/>
  <c r="C252" i="20"/>
  <c r="C253" i="20"/>
  <c r="C254" i="20"/>
  <c r="C255" i="20"/>
  <c r="C256" i="20"/>
  <c r="C257" i="20"/>
  <c r="C259" i="20"/>
  <c r="C260" i="20"/>
  <c r="C263" i="20"/>
  <c r="B58" i="20" l="1"/>
  <c r="A58" i="20"/>
  <c r="A260" i="20"/>
  <c r="B260" i="20"/>
  <c r="B56" i="20"/>
  <c r="A56" i="20"/>
  <c r="B208" i="20"/>
  <c r="A208" i="20"/>
  <c r="A176" i="20"/>
  <c r="B176" i="20"/>
  <c r="A94" i="20"/>
  <c r="B94" i="20"/>
  <c r="A74" i="20"/>
  <c r="B74" i="20"/>
  <c r="B55" i="20"/>
  <c r="A55" i="20"/>
  <c r="B39" i="20"/>
  <c r="A39" i="20"/>
  <c r="B22" i="20"/>
  <c r="A22" i="20"/>
  <c r="A257" i="20"/>
  <c r="B257" i="20"/>
  <c r="B223" i="20"/>
  <c r="A223" i="20"/>
  <c r="B207" i="20"/>
  <c r="A207" i="20"/>
  <c r="A191" i="20"/>
  <c r="B191" i="20"/>
  <c r="A174" i="20"/>
  <c r="B174" i="20"/>
  <c r="B157" i="20"/>
  <c r="A157" i="20"/>
  <c r="A128" i="20"/>
  <c r="B128" i="20"/>
  <c r="B91" i="20"/>
  <c r="A91" i="20"/>
  <c r="B73" i="20"/>
  <c r="A73" i="20"/>
  <c r="B54" i="20"/>
  <c r="A54" i="20"/>
  <c r="B38" i="20"/>
  <c r="A38" i="20"/>
  <c r="B21" i="20"/>
  <c r="A21" i="20"/>
  <c r="B256" i="20"/>
  <c r="A256" i="20"/>
  <c r="B238" i="20"/>
  <c r="A238" i="20"/>
  <c r="A222" i="20"/>
  <c r="B222" i="20"/>
  <c r="B206" i="20"/>
  <c r="A206" i="20"/>
  <c r="B173" i="20"/>
  <c r="A173" i="20"/>
  <c r="A156" i="20"/>
  <c r="B156" i="20"/>
  <c r="A127" i="20"/>
  <c r="B127" i="20"/>
  <c r="B109" i="20"/>
  <c r="A109" i="20"/>
  <c r="B90" i="20"/>
  <c r="A90" i="20"/>
  <c r="B53" i="20"/>
  <c r="A53" i="20"/>
  <c r="B37" i="20"/>
  <c r="A37" i="20"/>
  <c r="A244" i="20"/>
  <c r="B244" i="20"/>
  <c r="B162" i="20"/>
  <c r="A162" i="20"/>
  <c r="A25" i="20"/>
  <c r="B25" i="20"/>
  <c r="A263" i="20"/>
  <c r="B263" i="20"/>
  <c r="A226" i="20"/>
  <c r="B226" i="20"/>
  <c r="B161" i="20"/>
  <c r="A161" i="20"/>
  <c r="B96" i="20"/>
  <c r="A96" i="20"/>
  <c r="B95" i="20"/>
  <c r="A95" i="20"/>
  <c r="B23" i="20"/>
  <c r="A23" i="20"/>
  <c r="A255" i="20"/>
  <c r="B255" i="20"/>
  <c r="A205" i="20"/>
  <c r="B205" i="20"/>
  <c r="B126" i="20"/>
  <c r="A126" i="20"/>
  <c r="A19" i="20"/>
  <c r="B19" i="20"/>
  <c r="B236" i="20"/>
  <c r="A236" i="20"/>
  <c r="A125" i="20"/>
  <c r="B125" i="20"/>
  <c r="B235" i="20"/>
  <c r="A235" i="20"/>
  <c r="A146" i="20"/>
  <c r="B146" i="20"/>
  <c r="A265" i="20"/>
  <c r="B265" i="20"/>
  <c r="B233" i="20"/>
  <c r="A233" i="20"/>
  <c r="B122" i="20"/>
  <c r="A122" i="20"/>
  <c r="A184" i="20"/>
  <c r="B184" i="20"/>
  <c r="B103" i="20"/>
  <c r="A103" i="20"/>
  <c r="A30" i="20"/>
  <c r="B30" i="20"/>
  <c r="A65" i="20"/>
  <c r="B65" i="20"/>
  <c r="B268" i="20"/>
  <c r="A268" i="20"/>
  <c r="A243" i="20"/>
  <c r="B243" i="20"/>
  <c r="A259" i="20"/>
  <c r="B259" i="20"/>
  <c r="B221" i="20"/>
  <c r="A221" i="20"/>
  <c r="A155" i="20"/>
  <c r="B155" i="20"/>
  <c r="A220" i="20"/>
  <c r="B220" i="20"/>
  <c r="B88" i="20"/>
  <c r="A88" i="20"/>
  <c r="B34" i="20"/>
  <c r="A34" i="20"/>
  <c r="A253" i="20"/>
  <c r="B253" i="20"/>
  <c r="A219" i="20"/>
  <c r="B219" i="20"/>
  <c r="B87" i="20"/>
  <c r="A87" i="20"/>
  <c r="B264" i="20"/>
  <c r="A264" i="20"/>
  <c r="A234" i="20"/>
  <c r="B234" i="20"/>
  <c r="B169" i="20"/>
  <c r="A169" i="20"/>
  <c r="A123" i="20"/>
  <c r="B123" i="20"/>
  <c r="B251" i="20"/>
  <c r="A251" i="20"/>
  <c r="B145" i="20"/>
  <c r="A145" i="20"/>
  <c r="B66" i="20"/>
  <c r="A66" i="20"/>
  <c r="B14" i="20"/>
  <c r="A14" i="20"/>
  <c r="A140" i="20"/>
  <c r="B140" i="20"/>
  <c r="B29" i="20"/>
  <c r="A29" i="20"/>
  <c r="A139" i="20"/>
  <c r="B139" i="20"/>
  <c r="B119" i="20"/>
  <c r="A119" i="20"/>
  <c r="B82" i="20"/>
  <c r="A82" i="20"/>
  <c r="A62" i="20"/>
  <c r="B62" i="20"/>
  <c r="A45" i="20"/>
  <c r="B45" i="20"/>
  <c r="A12" i="20"/>
  <c r="B12" i="20"/>
  <c r="A269" i="20"/>
  <c r="B269" i="20"/>
  <c r="A211" i="20"/>
  <c r="B211" i="20"/>
  <c r="B57" i="20"/>
  <c r="A57" i="20"/>
  <c r="A241" i="20"/>
  <c r="B241" i="20"/>
  <c r="A89" i="20"/>
  <c r="B89" i="20"/>
  <c r="B188" i="20"/>
  <c r="A188" i="20"/>
  <c r="B107" i="20"/>
  <c r="A107" i="20"/>
  <c r="B18" i="20"/>
  <c r="A18" i="20"/>
  <c r="B124" i="20"/>
  <c r="A124" i="20"/>
  <c r="A252" i="20"/>
  <c r="B252" i="20"/>
  <c r="B202" i="20"/>
  <c r="A202" i="20"/>
  <c r="B16" i="20"/>
  <c r="A16" i="20"/>
  <c r="A266" i="20"/>
  <c r="B266" i="20"/>
  <c r="B216" i="20"/>
  <c r="A216" i="20"/>
  <c r="B121" i="20"/>
  <c r="A121" i="20"/>
  <c r="A267" i="20"/>
  <c r="B267" i="20"/>
  <c r="A215" i="20"/>
  <c r="B215" i="20"/>
  <c r="A120" i="20"/>
  <c r="B120" i="20"/>
  <c r="B46" i="20"/>
  <c r="A46" i="20"/>
  <c r="A198" i="20"/>
  <c r="B198" i="20"/>
  <c r="B213" i="20"/>
  <c r="A213" i="20"/>
  <c r="A181" i="20"/>
  <c r="B181" i="20"/>
  <c r="A164" i="20"/>
  <c r="B164" i="20"/>
  <c r="A138" i="20"/>
  <c r="B138" i="20"/>
  <c r="A79" i="20"/>
  <c r="B79" i="20"/>
  <c r="A60" i="20"/>
  <c r="B60" i="20"/>
  <c r="B27" i="20"/>
  <c r="A27" i="20"/>
  <c r="B11" i="20"/>
  <c r="A11" i="20"/>
  <c r="A270" i="20"/>
  <c r="B270" i="20"/>
  <c r="B227" i="20"/>
  <c r="A227" i="20"/>
  <c r="A97" i="20"/>
  <c r="B97" i="20"/>
  <c r="B42" i="20"/>
  <c r="A42" i="20"/>
  <c r="B210" i="20"/>
  <c r="A210" i="20"/>
  <c r="B24" i="20"/>
  <c r="A24" i="20"/>
  <c r="A75" i="20"/>
  <c r="B75" i="20"/>
  <c r="A237" i="20"/>
  <c r="B237" i="20"/>
  <c r="B172" i="20"/>
  <c r="A172" i="20"/>
  <c r="B36" i="20"/>
  <c r="A36" i="20"/>
  <c r="A171" i="20"/>
  <c r="B171" i="20"/>
  <c r="B70" i="20"/>
  <c r="A70" i="20"/>
  <c r="A51" i="20"/>
  <c r="B51" i="20"/>
  <c r="A187" i="20"/>
  <c r="B187" i="20"/>
  <c r="B15" i="20"/>
  <c r="A15" i="20"/>
  <c r="B84" i="20"/>
  <c r="A84" i="20"/>
  <c r="B248" i="20"/>
  <c r="A248" i="20"/>
  <c r="B199" i="20"/>
  <c r="A199" i="20"/>
  <c r="A102" i="20"/>
  <c r="B102" i="20"/>
  <c r="B13" i="20"/>
  <c r="A13" i="20"/>
  <c r="A214" i="20"/>
  <c r="B214" i="20"/>
  <c r="A165" i="20"/>
  <c r="B165" i="20"/>
  <c r="B245" i="20"/>
  <c r="A245" i="20"/>
  <c r="A228" i="20"/>
  <c r="B228" i="20"/>
  <c r="B196" i="20"/>
  <c r="A196" i="20"/>
  <c r="B137" i="20"/>
  <c r="A137" i="20"/>
  <c r="B59" i="20"/>
  <c r="A59" i="20"/>
  <c r="B26" i="20"/>
  <c r="A26" i="20"/>
  <c r="B271" i="20"/>
  <c r="A271" i="20"/>
  <c r="C80" i="20"/>
  <c r="A7" i="20" l="1"/>
  <c r="B7" i="20"/>
  <c r="F82"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tc={1D07102A-E7C7-4A0A-A37A-B666FE4CEB96}</author>
  </authors>
  <commentList>
    <comment ref="B1" authorId="0" shapeId="0" xr:uid="{1D07102A-E7C7-4A0A-A37A-B666FE4CEB96}">
      <text>
        <t>[Comentario encadenado]
Su versión de Excel le permite leer este comentario encadenado; sin embargo, las ediciones que se apliquen se quitarán si el archivo se abre en una versión más reciente de Excel. Más información: https://go.microsoft.com/fwlink/?linkid=870924
Comentario:
    traer de la base del plan de cuentas</t>
      </text>
    </comment>
  </commentList>
</comments>
</file>

<file path=xl/sharedStrings.xml><?xml version="1.0" encoding="utf-8"?>
<sst xmlns="http://schemas.openxmlformats.org/spreadsheetml/2006/main" count="10916" uniqueCount="1983">
  <si>
    <t>Presidente</t>
  </si>
  <si>
    <t>Valor nominal de las acciones Gs. 1.000.000 (Guaraníes Un millón)</t>
  </si>
  <si>
    <t>N°</t>
  </si>
  <si>
    <t>Accionista</t>
  </si>
  <si>
    <t>PASIVO</t>
  </si>
  <si>
    <t>Activo Corriente</t>
  </si>
  <si>
    <t xml:space="preserve">Caja </t>
  </si>
  <si>
    <t>Bancos</t>
  </si>
  <si>
    <t>Títulos de Renta Variable</t>
  </si>
  <si>
    <t>Menos: Previsión por menor valor</t>
  </si>
  <si>
    <t>Documentos y Cuentas a Pagar</t>
  </si>
  <si>
    <t xml:space="preserve">Cuentas a Pagar a Personas y </t>
  </si>
  <si>
    <t>Obligac. por Administración de Cartera</t>
  </si>
  <si>
    <t>Sobregrio en cuenta corriente</t>
  </si>
  <si>
    <t>Porción circulante de prést. a largo plazo</t>
  </si>
  <si>
    <t>Intereses a Devengar</t>
  </si>
  <si>
    <t xml:space="preserve">Deudores por Intermediación </t>
  </si>
  <si>
    <t>Deudores Varios</t>
  </si>
  <si>
    <t xml:space="preserve">Cuentas por cobrar a Personas y Empresas Relacionadas </t>
  </si>
  <si>
    <t>Impuesto a la Renta a pagar</t>
  </si>
  <si>
    <t>Retenciones de impuestos</t>
  </si>
  <si>
    <t xml:space="preserve">Otros Activos </t>
  </si>
  <si>
    <t xml:space="preserve">Otros Pasivos </t>
  </si>
  <si>
    <t>Préstamos de terceros</t>
  </si>
  <si>
    <t>TOTAL ACTIVO CORRIENTE</t>
  </si>
  <si>
    <t>TOTAL PASIVO CORRIENTE</t>
  </si>
  <si>
    <t>ACTIVO NO CORRIENTE</t>
  </si>
  <si>
    <t>PASIVO NO CORRIENTE</t>
  </si>
  <si>
    <t>Acción de la Bolsa de Valores</t>
  </si>
  <si>
    <t xml:space="preserve">Créditos </t>
  </si>
  <si>
    <t>Créditos en Gestión de Cobro</t>
  </si>
  <si>
    <t>(…)</t>
  </si>
  <si>
    <t xml:space="preserve">Acreedores por Intermediación </t>
  </si>
  <si>
    <t>Oblig. Por Administración de Cartera</t>
  </si>
  <si>
    <t>Acreedores Varios</t>
  </si>
  <si>
    <t>Préstamos en Bancos</t>
  </si>
  <si>
    <t>Previsión para indemnización</t>
  </si>
  <si>
    <t>TOTAL PASIVO NO CORRIENTE</t>
  </si>
  <si>
    <t>TOTAL PASIVO</t>
  </si>
  <si>
    <t>PATRIMONIO NETO</t>
  </si>
  <si>
    <t>Capital Integrado</t>
  </si>
  <si>
    <t>RESULTADOS</t>
  </si>
  <si>
    <t>TOTAL PATRIMONIO NETO (según el Estado de Variación del Patrimonio Neto)</t>
  </si>
  <si>
    <t xml:space="preserve">Licencia </t>
  </si>
  <si>
    <t>Gastos de desarrollo</t>
  </si>
  <si>
    <t>(Amortización Acumulada)</t>
  </si>
  <si>
    <t>TOTAL ACTIVO NO CORRIENTE</t>
  </si>
  <si>
    <t>TOTAL PASIVO Y PATRIMONIO NETO</t>
  </si>
  <si>
    <t>Cuenta de orden deudora</t>
  </si>
  <si>
    <t>-</t>
  </si>
  <si>
    <t>Cuenta de  orden acreedora</t>
  </si>
  <si>
    <t>Cuentas de contingencia deudora</t>
  </si>
  <si>
    <t>Cuentas de contingencia acreedora</t>
  </si>
  <si>
    <t>ESTADO DE RESULTADOS</t>
  </si>
  <si>
    <t>INGRESOS OPERATIVOS</t>
  </si>
  <si>
    <t>Comisiones por operaciones en rueda</t>
  </si>
  <si>
    <t>- Por intermediación de acciones en rueda</t>
  </si>
  <si>
    <t>- Por intermediación de renta fija en rueda</t>
  </si>
  <si>
    <t>Comisiones por operaciones fuera de rueda</t>
  </si>
  <si>
    <t>Comisiones por contratos de colocación primaria</t>
  </si>
  <si>
    <t>-Comisiones por contratos de colocación primaria de acciones</t>
  </si>
  <si>
    <t>-Comisiones por contratos de colocación primaria de renta fija</t>
  </si>
  <si>
    <t>Gastos por comisiones y servicios</t>
  </si>
  <si>
    <t>RESULTADO OPERATIVO BRUTO</t>
  </si>
  <si>
    <t>Publicidad</t>
  </si>
  <si>
    <t>Folletos e impresiones</t>
  </si>
  <si>
    <t>GASTOS DE ADMINISTRACION</t>
  </si>
  <si>
    <t>Servicios personales</t>
  </si>
  <si>
    <t>Remuneración Sindico</t>
  </si>
  <si>
    <t>Previsión, amortización y depreciaciones</t>
  </si>
  <si>
    <t>Capacitaciones</t>
  </si>
  <si>
    <t>Alquileres</t>
  </si>
  <si>
    <t>Gastos generales</t>
  </si>
  <si>
    <t>Publicidad y Propagandas</t>
  </si>
  <si>
    <t>Impuestos, tasas y contribuciones</t>
  </si>
  <si>
    <t>RESULTADO OPERATIVO NETO</t>
  </si>
  <si>
    <t>Generados por activos</t>
  </si>
  <si>
    <t>Generados por pasivos</t>
  </si>
  <si>
    <t>Ingresos extraordinarios</t>
  </si>
  <si>
    <t>Egresos extraordinarios</t>
  </si>
  <si>
    <t>AJUSTE DE RESULTADO DE EJERCICIOS ANTERIORES</t>
  </si>
  <si>
    <t xml:space="preserve">Ingresos </t>
  </si>
  <si>
    <t>Egresos</t>
  </si>
  <si>
    <t>UTILIDAD O (PERDIDA)</t>
  </si>
  <si>
    <t>IMPUESTO A LA RENTA</t>
  </si>
  <si>
    <t>RESULTADO DEL EJERCICIO</t>
  </si>
  <si>
    <t>ESTADO DE FLUJO DE EFECTIVO</t>
  </si>
  <si>
    <t>Flujo de Efectivo por las Actividades Operativas</t>
  </si>
  <si>
    <t>Ingreso en efectivo por comisiones y otros</t>
  </si>
  <si>
    <t>Efectivo generado (usado) por otras actividades</t>
  </si>
  <si>
    <t>Total de efectivo de las actividades operativas antes de cambios en los activos de operaciones</t>
  </si>
  <si>
    <t>(Aumento) disminución en los activos de operación</t>
  </si>
  <si>
    <t>Fondos colocados a corto plazo</t>
  </si>
  <si>
    <t>Aumento (disminución) en pasivos operativos</t>
  </si>
  <si>
    <t>Efectivo neto de actividades de operación antes de impuestos</t>
  </si>
  <si>
    <t>Impuesto a la Renta</t>
  </si>
  <si>
    <t>Efectivo neto de actividades de operación</t>
  </si>
  <si>
    <t>Flujo de Efectivo por Actividades de Inversión</t>
  </si>
  <si>
    <t>Inversiones en otras empresas</t>
  </si>
  <si>
    <t>Fondos con destino especial</t>
  </si>
  <si>
    <t>Compra de propiedad, planta y equipo</t>
  </si>
  <si>
    <t>Adquisición de Acciones y Títulos de Deuda (Cartera propia)</t>
  </si>
  <si>
    <t>Intereses percibidos</t>
  </si>
  <si>
    <t>Dividendos percibidos</t>
  </si>
  <si>
    <t>Efectivo neto por (o usado) en actividades de inversión</t>
  </si>
  <si>
    <t>Flujo de Efectivo por Actividades de Financiamiento</t>
  </si>
  <si>
    <t>Proveniente de préstamos y otras deudas</t>
  </si>
  <si>
    <t>Dividendos pagados</t>
  </si>
  <si>
    <t>Intereses pagados</t>
  </si>
  <si>
    <t>Efectivo neto  en actividades de financiamiento</t>
  </si>
  <si>
    <t>Aumento (o disminución) neto de  efectivo y sus equivalentes</t>
  </si>
  <si>
    <t>ESTADO DE VARIACION DEL PATRIMONIO NETO</t>
  </si>
  <si>
    <t>RESERVAS</t>
  </si>
  <si>
    <t>Integrado</t>
  </si>
  <si>
    <t>Legal</t>
  </si>
  <si>
    <t>Facultativa</t>
  </si>
  <si>
    <t>Revalúo</t>
  </si>
  <si>
    <t>2.1 Naturaleza jurídica de las Actividades de la sociedad:</t>
  </si>
  <si>
    <t>2.2 Participación en otras empresas</t>
  </si>
  <si>
    <t xml:space="preserve">3.1. Base de preparación de los Estados Contables: </t>
  </si>
  <si>
    <t xml:space="preserve">3.6 Flujo de Efectivo  </t>
  </si>
  <si>
    <t>3.7 Normas aplicadas para la Consolidación de estados financieros</t>
  </si>
  <si>
    <t xml:space="preserve">3.8 Gastos de Constitución y Organización </t>
  </si>
  <si>
    <t>CONCEPTO</t>
  </si>
  <si>
    <t>Tipo de Cambio Comprador</t>
  </si>
  <si>
    <t>Tipo de Cambio Vendedor</t>
  </si>
  <si>
    <t>b)  Posición en moneda extranjera</t>
  </si>
  <si>
    <t>ACTIVOS Y PASIVOS EN MONEDA EXTRANJERA</t>
  </si>
  <si>
    <t>c)  Diferencia de cambio en moneda extranjera</t>
  </si>
  <si>
    <t>d)  Disponibilidades</t>
  </si>
  <si>
    <t xml:space="preserve"> TIPO DE MONEDA </t>
  </si>
  <si>
    <t>SALDO AL</t>
  </si>
  <si>
    <t xml:space="preserve">SALDO AL </t>
  </si>
  <si>
    <t>Disponibilidades</t>
  </si>
  <si>
    <t xml:space="preserve">Gs. </t>
  </si>
  <si>
    <t>e)  Inversiones</t>
  </si>
  <si>
    <t>g)  Bienes de Uso</t>
  </si>
  <si>
    <t>h)  Cargos Diferidos</t>
  </si>
  <si>
    <t>i)  Intangibles</t>
  </si>
  <si>
    <t>k)  Préstamos Financieros a corto y largo plazo</t>
  </si>
  <si>
    <t>CORTO PLAZO</t>
  </si>
  <si>
    <t>LARGO PLAZO</t>
  </si>
  <si>
    <t>m) Acreedores por Intermediación</t>
  </si>
  <si>
    <t>n)  Administración de Cartera</t>
  </si>
  <si>
    <t>o)  Cuentas a pagar a Personas y Empresas Relacionadas</t>
  </si>
  <si>
    <t>p) Obligación por Contrato de Underwriting</t>
  </si>
  <si>
    <t>q) Otros Pasivos Corrientes y No Corrientes</t>
  </si>
  <si>
    <t>r) Saldos y transacciones con personas y empresas relacionadas</t>
  </si>
  <si>
    <t>s)  Resultados con personas y empresas vinculadas</t>
  </si>
  <si>
    <t>t) Patrimonio</t>
  </si>
  <si>
    <t xml:space="preserve"> Saldo al inicio del ejercicio </t>
  </si>
  <si>
    <t xml:space="preserve"> Aumentos </t>
  </si>
  <si>
    <t xml:space="preserve"> Disminución </t>
  </si>
  <si>
    <t xml:space="preserve"> Saldo al cierre del ejercicio </t>
  </si>
  <si>
    <t>Ajustes al Patrimonio</t>
  </si>
  <si>
    <t>Reservas</t>
  </si>
  <si>
    <t>Resultados Acumulados</t>
  </si>
  <si>
    <t>Utilidad del Ejercicio</t>
  </si>
  <si>
    <t>Reserva Legal</t>
  </si>
  <si>
    <t>Neto a distribuir</t>
  </si>
  <si>
    <t>Total</t>
  </si>
  <si>
    <t>u)  Previsiones</t>
  </si>
  <si>
    <t>v)  Ingresos Operativos</t>
  </si>
  <si>
    <t>Ingreso por Operaciones y Servicios extrabursátiles</t>
  </si>
  <si>
    <t>w)  Otros Gastos Operativos, de Comercialización y de Administración</t>
  </si>
  <si>
    <t>Honorarios Profesionales</t>
  </si>
  <si>
    <t>TOTAL</t>
  </si>
  <si>
    <t>x) Otros Ingresos y Egresos</t>
  </si>
  <si>
    <t>y)  Resultados Financieros</t>
  </si>
  <si>
    <t>z)  Resultados Extraordinarios</t>
  </si>
  <si>
    <t>a) Compromisos Directos:</t>
  </si>
  <si>
    <t>b) Contingencias Legales:</t>
  </si>
  <si>
    <t>c) Garantías Constituidas:</t>
  </si>
  <si>
    <t>La firma cuenta con la libre disposición de su patrimonio.</t>
  </si>
  <si>
    <t xml:space="preserve"> CUADRO DEL CAPITAL INTEGRADO</t>
  </si>
  <si>
    <t xml:space="preserve">Menos: Previsión por cuentas a cobrar a personas y empresas relacionadas </t>
  </si>
  <si>
    <t xml:space="preserve">Dividendos a pagar en Efectivo </t>
  </si>
  <si>
    <t xml:space="preserve">Previsiones </t>
  </si>
  <si>
    <t>Marcas</t>
  </si>
  <si>
    <t xml:space="preserve">Otros gastos operativos </t>
  </si>
  <si>
    <t>OTROS INGRESOS Y EGRESOS (Nota…)</t>
  </si>
  <si>
    <t>Efectivo y su equivalente al comienzo del período</t>
  </si>
  <si>
    <t>Efectivo y su equivalente  al cierre del período</t>
  </si>
  <si>
    <t>Acumulados</t>
  </si>
  <si>
    <t>Del Ejercicio</t>
  </si>
  <si>
    <t>BIENES DE USO</t>
  </si>
  <si>
    <t>TOTAL ACTIVO</t>
  </si>
  <si>
    <t>IVA Debito Fiscal</t>
  </si>
  <si>
    <t xml:space="preserve">Obligac. por Contratos de underwriting </t>
  </si>
  <si>
    <t>Cuentas a Pagar (Nota 5 - p)</t>
  </si>
  <si>
    <t>Período Actual</t>
  </si>
  <si>
    <t>Período Anterior</t>
  </si>
  <si>
    <t>Pasivo Corriente</t>
  </si>
  <si>
    <t>Préstamos Financieros  (Nota 5– k)</t>
  </si>
  <si>
    <t>Equipos de Informatica</t>
  </si>
  <si>
    <t>Muebles y equipos</t>
  </si>
  <si>
    <t>PATRIMONIO NETO(Nota 5 –t)</t>
  </si>
  <si>
    <t>Movimientos</t>
  </si>
  <si>
    <t>Saldo al inicio del ejercicio</t>
  </si>
  <si>
    <t>Movimientos subsecuentes</t>
  </si>
  <si>
    <t>Transf. a dividendos a pagar</t>
  </si>
  <si>
    <t>Resultado del ejercicio</t>
  </si>
  <si>
    <t>Total período actual</t>
  </si>
  <si>
    <t>Total período anterior</t>
  </si>
  <si>
    <t>Detalle</t>
  </si>
  <si>
    <t>Moneda extranjera clase</t>
  </si>
  <si>
    <t>Moneda extranjera Monto</t>
  </si>
  <si>
    <t>Cambio cierre periodo actual (guaranies)</t>
  </si>
  <si>
    <t>Saldo periodo actual (guaranies)</t>
  </si>
  <si>
    <t>Concepto</t>
  </si>
  <si>
    <t xml:space="preserve">Tipo de Cambio periodo Actual    </t>
  </si>
  <si>
    <t>Monto Ajustado Periodo Actual G.</t>
  </si>
  <si>
    <t>Tipo de Cambio periodo Anterior</t>
  </si>
  <si>
    <t>Monto Ajustado Periodo Anterior G.</t>
  </si>
  <si>
    <t>Totales</t>
  </si>
  <si>
    <t>Emisor</t>
  </si>
  <si>
    <t>Tipo de Titulo</t>
  </si>
  <si>
    <t>Cantidad de Titulos</t>
  </si>
  <si>
    <t>Valor Nominal Unitario</t>
  </si>
  <si>
    <t>BONOS</t>
  </si>
  <si>
    <t>Cuentas</t>
  </si>
  <si>
    <t>Valores de Origen</t>
  </si>
  <si>
    <t>Depreciaciones</t>
  </si>
  <si>
    <t>Valores al inicio del ejercicio</t>
  </si>
  <si>
    <t>Altas</t>
  </si>
  <si>
    <t>Bajas</t>
  </si>
  <si>
    <t>Valores al Cierre del periodo</t>
  </si>
  <si>
    <t>Acumuladas al inicio del ejercicio</t>
  </si>
  <si>
    <t>Acumuladas al Cierre</t>
  </si>
  <si>
    <t>Neto Resultante</t>
  </si>
  <si>
    <t xml:space="preserve">Seguros Pagados por Adelantado  </t>
  </si>
  <si>
    <t>Periodo Actual</t>
  </si>
  <si>
    <t>Periodo Anterior</t>
  </si>
  <si>
    <t>Inversiones</t>
  </si>
  <si>
    <t>Depreciacion</t>
  </si>
  <si>
    <t>(-) Depreciacion del periodo</t>
  </si>
  <si>
    <t>BENEFICIARIO FINAL</t>
  </si>
  <si>
    <t>SOCIO</t>
  </si>
  <si>
    <t>N/A</t>
  </si>
  <si>
    <t>Porcentaje de Participacion Sustantiva</t>
  </si>
  <si>
    <t>Beneficiario Final</t>
  </si>
  <si>
    <t>Nota 5.  Criterios específicos de valuación.</t>
  </si>
  <si>
    <t xml:space="preserve"> Nota 6. Información referente a contingencias y compromisos</t>
  </si>
  <si>
    <t>Nota 11. Sanciones</t>
  </si>
  <si>
    <t>Nota 10. Restricciones para Distribución de Utilidades</t>
  </si>
  <si>
    <t>Nota 9. Cambios Contables</t>
  </si>
  <si>
    <t>Inversiones Temporarias (Nota 5 –e )</t>
  </si>
  <si>
    <t>Créditos (Nota 5 - f.)</t>
  </si>
  <si>
    <t>Inversiones Permanentes (Nota 5- e)</t>
  </si>
  <si>
    <t>Activos Intangibles y Cargos Diferidos(Nota 5 – h )</t>
  </si>
  <si>
    <t>Valor Nominal</t>
  </si>
  <si>
    <t>Otros Ingresos Operativos  Nota 5- V</t>
  </si>
  <si>
    <t xml:space="preserve"> GASTOS DE COMERCIALIZACIÓN (Nota 5 – w)</t>
  </si>
  <si>
    <t>GASTOS DE ADMINISTRACION (Nota 5 – w)</t>
  </si>
  <si>
    <t>GASTOS OPERATIVOS (Nota 5 – w)</t>
  </si>
  <si>
    <t>Ingresos por operaciones y servicios extrabursátiles (Nota V)</t>
  </si>
  <si>
    <t>Ingresos por intereses y dividendos de cartera propia (Nota 5- v)</t>
  </si>
  <si>
    <t>Persona o empresa Relacionada</t>
  </si>
  <si>
    <t>Relación</t>
  </si>
  <si>
    <t>Total Ingresos</t>
  </si>
  <si>
    <t>Total Egresos</t>
  </si>
  <si>
    <t>Totales ejercicio actual G.</t>
  </si>
  <si>
    <t>Totales ejercicio anterior G.</t>
  </si>
  <si>
    <t>Ingreso por Diferencias de cambio (Nota C)</t>
  </si>
  <si>
    <t xml:space="preserve">Intereses- Gastos Bancarios pagados </t>
  </si>
  <si>
    <t>Diferencias de cambio (Nota C)</t>
  </si>
  <si>
    <t xml:space="preserve">Ingresos por intereses y dividendos de cartera propia </t>
  </si>
  <si>
    <t>Efectivo generado (usado) por otras actividades operativas</t>
  </si>
  <si>
    <t>Otros Gastos Pagados por Adelantado</t>
  </si>
  <si>
    <t>Aguinaldos a Pagar (Nota 5 – l)</t>
  </si>
  <si>
    <t>Otros gastos de comercialización  (Nota 5 – w)</t>
  </si>
  <si>
    <t xml:space="preserve">TOTALES </t>
  </si>
  <si>
    <t>OSCAR LUIS URDAPILLETA GARCIA</t>
  </si>
  <si>
    <t>MIGUEL ANGEL ALMADA FRUTOS</t>
  </si>
  <si>
    <t xml:space="preserve">Vicepresidente </t>
  </si>
  <si>
    <t>Director titular</t>
  </si>
  <si>
    <t>Síndico Titular</t>
  </si>
  <si>
    <t xml:space="preserve">RUC/CI </t>
  </si>
  <si>
    <t>Acción del Nº</t>
  </si>
  <si>
    <t>Acción al Nª</t>
  </si>
  <si>
    <t>Cant. de Acc.</t>
  </si>
  <si>
    <t>Clase</t>
  </si>
  <si>
    <t>Votos por Acción</t>
  </si>
  <si>
    <t>Cant. Total de Votos</t>
  </si>
  <si>
    <t>Monto Gs.</t>
  </si>
  <si>
    <t>% Partic. En Capital</t>
  </si>
  <si>
    <t>% Votos</t>
  </si>
  <si>
    <t>OVS</t>
  </si>
  <si>
    <t>Grupo Vázquez S.A.E.</t>
  </si>
  <si>
    <t>80086759-9</t>
  </si>
  <si>
    <t>Razón Social</t>
  </si>
  <si>
    <t>RUC</t>
  </si>
  <si>
    <t>Accionistas</t>
  </si>
  <si>
    <t>Monto</t>
  </si>
  <si>
    <t>% de Particip. Capital</t>
  </si>
  <si>
    <t>% de Particip. Votos</t>
  </si>
  <si>
    <t>Mayor al 10%</t>
  </si>
  <si>
    <t>80124419-6</t>
  </si>
  <si>
    <t>SI</t>
  </si>
  <si>
    <t>GRUPO VÁZQUEZ S.A.E.</t>
  </si>
  <si>
    <t>Federico Miguel Vazquez Villasanti</t>
  </si>
  <si>
    <t>No Aplica</t>
  </si>
  <si>
    <t>Deudores por Intermediación (Nota f)</t>
  </si>
  <si>
    <t>Documentos y cuentas por cobrar  (Nota f)</t>
  </si>
  <si>
    <t>Muebles y Utiles</t>
  </si>
  <si>
    <r>
      <t xml:space="preserve">Intereses- Gastos Bancarios pagados </t>
    </r>
    <r>
      <rPr>
        <b/>
        <sz val="9"/>
        <color indexed="8"/>
        <rFont val="Calibri"/>
        <family val="2"/>
      </rPr>
      <t>(Nota X)</t>
    </r>
  </si>
  <si>
    <t>Ingresos por venta de cartera propia a personas y empresas relacionadas (Nota 5- v)</t>
  </si>
  <si>
    <t>Ingresos por custodia de valores</t>
  </si>
  <si>
    <r>
      <t xml:space="preserve">Ingresos por operaciones y servicios a personas relacionadas </t>
    </r>
    <r>
      <rPr>
        <b/>
        <sz val="9"/>
        <color indexed="8"/>
        <rFont val="Calibri"/>
        <family val="2"/>
      </rPr>
      <t>)</t>
    </r>
  </si>
  <si>
    <t>Venta de Activo Fijo</t>
  </si>
  <si>
    <t>w)  Gastos Operativos</t>
  </si>
  <si>
    <t>USD</t>
  </si>
  <si>
    <t>f) Deudores</t>
  </si>
  <si>
    <t>INSCRIPCIÓN EN EL REGISTRO PUBLICO: ESCRITURA Nº 530 de Fecha 11-03-2022,  INSCRIPCION EN EL REGISTRO PUBLICO Nº: 1121,  Folio 1121</t>
  </si>
  <si>
    <t>Actividad Principal: (Compra y Venta de Valores - Asesoría en Materia de Valores)</t>
  </si>
  <si>
    <t>Domicilio Legal:  Asunción- Paraguay</t>
  </si>
  <si>
    <t>Dirección Oficina Principal: Avenida Santa Teresa Nro 1827 c/ Aviadores del Chaco</t>
  </si>
  <si>
    <t>Auditor Externo Independiente</t>
  </si>
  <si>
    <t>PARTE VINCULADAS O RELACIONADAS. Art. 34 de la Ley 5810/17</t>
  </si>
  <si>
    <t>RUC: 80124419-6</t>
  </si>
  <si>
    <t xml:space="preserve"> (Expresado En Guaraníes)</t>
  </si>
  <si>
    <t>AP. FUTURA INTEGRACION</t>
  </si>
  <si>
    <t>La Sociedad tiene por objeto efectuar las siguientes operaciones:</t>
  </si>
  <si>
    <t>Otras Inversiones</t>
  </si>
  <si>
    <t>EMISOR</t>
  </si>
  <si>
    <t>TIPO DE RELACION</t>
  </si>
  <si>
    <t>Teléfono/Fax:  +595 981773319</t>
  </si>
  <si>
    <t>Aportes a Capitalizar</t>
  </si>
  <si>
    <t>Deudores Varios (Nota f)</t>
  </si>
  <si>
    <t>IVA Crédito Fiscal  (Nota 5 - f.)</t>
  </si>
  <si>
    <t>Retención de IVA  (Nota 5 - f.)</t>
  </si>
  <si>
    <t>Sueldos a Pagar</t>
  </si>
  <si>
    <t>Ingresos por venta de cartera propia (Nota 5- v)</t>
  </si>
  <si>
    <t xml:space="preserve">Aranceles </t>
  </si>
  <si>
    <t>Otros Ingresos</t>
  </si>
  <si>
    <t>Otros egresos</t>
  </si>
  <si>
    <t>FINEXPAR CTA AHORRO 193105195 GS.</t>
  </si>
  <si>
    <t>Aportes y Retenciones a pagar</t>
  </si>
  <si>
    <t>Provisiones   (Nota 5 – l)</t>
  </si>
  <si>
    <t>Cuentas a Pagar a Personas y (Nota 5-m)</t>
  </si>
  <si>
    <t>Acreedores Varios  (Nota 5 – m)</t>
  </si>
  <si>
    <t>Costos de Ventas de Acciones (Nota S)</t>
  </si>
  <si>
    <t xml:space="preserve">Resultados </t>
  </si>
  <si>
    <t>Costo de Ventas Activo Fijos</t>
  </si>
  <si>
    <t>Sueldos y Jornales</t>
  </si>
  <si>
    <t>Impuestos y Contribuciones</t>
  </si>
  <si>
    <t>TOTALES</t>
  </si>
  <si>
    <t>UENO CASA DE BOLSA S.A.</t>
  </si>
  <si>
    <t>IOIO SAECA</t>
  </si>
  <si>
    <t>Capital Emitido G.20.000.000.000</t>
  </si>
  <si>
    <t>UENO CASA DE BOLSA S.A</t>
  </si>
  <si>
    <t>Títulos de Renta Fija CP</t>
  </si>
  <si>
    <t xml:space="preserve"> Títulos de Renta  Fija  (Nota 6-c) </t>
  </si>
  <si>
    <t xml:space="preserve">Sueldos y jornales </t>
  </si>
  <si>
    <t xml:space="preserve">Aguinaldos pagados </t>
  </si>
  <si>
    <t xml:space="preserve">Aportes </t>
  </si>
  <si>
    <t>Moneda</t>
  </si>
  <si>
    <t>GS</t>
  </si>
  <si>
    <t>l) Provisiones</t>
  </si>
  <si>
    <t>Aguinaldos a Pagar</t>
  </si>
  <si>
    <t>Acreedores varios</t>
  </si>
  <si>
    <t>Ingresos por asesoría financiera (Nota 5 - V)</t>
  </si>
  <si>
    <t>Registro CNV: 94 _20062023</t>
  </si>
  <si>
    <t>Código de Bolsa: 35</t>
  </si>
  <si>
    <t xml:space="preserve">Capital Social (Titulo III, QUINTO) Gs. 20.000.000.000  Representado por  Gs. 1.000.000 </t>
  </si>
  <si>
    <t>COMPARATIVO CON EL EJERCICIO ANTERIOR</t>
  </si>
  <si>
    <t>COMPARATIVO CON IGUAL PERIODO DEL EJERCICIO ANTERIOR</t>
  </si>
  <si>
    <t>Ueno Casa de Bolsa S.A.  fue constituida por Escritura Pública Nº 530  de fecha  11-03-2022 y reconocida  su personería jurídica según A.I. Nº 1 Folio 17  de fecha 21 de Abril del 2022,  inscripto en el Registro Público de Comercio, bajo el Nº  1645 Serie SUACE  Folio 1121.  La Sociedad se halla regida por las disposiciones de sus Estatutos, las Normas Legales y Reglamentarias relativas a la Sociedad y al Código Civil. La duración inicial de la Sociedad es de noventa y nueve años.</t>
  </si>
  <si>
    <t>Los ingresos y egresos son reconocidos de acuerdo con el criterio contable de lo devengado. Bajo tal criterio los efectos de las transacciones y otros eventos son reconocidos cuando ocurren y no cuando el efectivo es recibido o pagado.</t>
  </si>
  <si>
    <t>Aportes a capitalizar</t>
  </si>
  <si>
    <t>La base de preparación del estado de flujo de efectivo es el método de eliminación,  con la clasificación de flujo de efectivo por actividades operativas, de inversión y de financiamiento.</t>
  </si>
  <si>
    <t>Bancos y financieras</t>
  </si>
  <si>
    <t>Acciones de la Bolsa De Valores</t>
  </si>
  <si>
    <t>No aplicable</t>
  </si>
  <si>
    <t>No aplica</t>
  </si>
  <si>
    <t>f) OTROS CRÉDITOS</t>
  </si>
  <si>
    <t>TOTAL GENERAL CRÉDITOS</t>
  </si>
  <si>
    <t>j)  Otros Créditos Corrientes y No Corrientes</t>
  </si>
  <si>
    <t>Muebles y Útiles</t>
  </si>
  <si>
    <t>Ganancias por valuación de activos monetarios en moneda Extranjera</t>
  </si>
  <si>
    <t>Perdidas por valuación de pasivos monetarios en moneda extranjera</t>
  </si>
  <si>
    <t>Ganancias por valuación de pasivos monetarios en moneda extranjera</t>
  </si>
  <si>
    <t>Perdidas por valuación de activos monetarios en moneda extranjera</t>
  </si>
  <si>
    <t>Los activos y pasivos en moneda extranjera (dólares estadounidenses) fueron valuados a los tipos de cambio que se encontraban vigentes a la fecha de cierre del balance general, de acuerdo con publicaciones efectuadas por el Banco Central del Paraguay. Las diferencias de cambio originadas por fluctuaciones en los tipos de cambio producidos entre las fechas de concertación de las operaciones y su liquidación o valuación al cierre del ejercicio son reconocidas en resultados.</t>
  </si>
  <si>
    <t>Total ejercicio anterior G.</t>
  </si>
  <si>
    <t>Saldo periodo actual</t>
  </si>
  <si>
    <t>Saldo periodo anterior</t>
  </si>
  <si>
    <t>Totales periodo actual</t>
  </si>
  <si>
    <t>Totales periodo anterior</t>
  </si>
  <si>
    <t>Tipo de título</t>
  </si>
  <si>
    <t>Bonos</t>
  </si>
  <si>
    <r>
      <t>Disponibilidades</t>
    </r>
    <r>
      <rPr>
        <sz val="14"/>
        <rFont val="Calibri"/>
        <family val="2"/>
        <scheme val="minor"/>
      </rPr>
      <t xml:space="preserve"> (</t>
    </r>
    <r>
      <rPr>
        <b/>
        <sz val="14"/>
        <rFont val="Calibri"/>
        <family val="2"/>
        <scheme val="minor"/>
      </rPr>
      <t>Nota 5 - d)</t>
    </r>
  </si>
  <si>
    <t>Acreedores por Intermediación (Nota 5 - m)</t>
  </si>
  <si>
    <t>Empresas Relacionadas (Nota 5 - O)</t>
  </si>
  <si>
    <t>Otros Activos Corrientes (Nota 5 - j)</t>
  </si>
  <si>
    <r>
      <t>Menos: Previsión para incobrables</t>
    </r>
    <r>
      <rPr>
        <b/>
        <sz val="14"/>
        <rFont val="Calibri"/>
        <family val="2"/>
        <scheme val="minor"/>
      </rPr>
      <t xml:space="preserve"> </t>
    </r>
  </si>
  <si>
    <r>
      <t>Intereses a Devengar</t>
    </r>
    <r>
      <rPr>
        <b/>
        <sz val="14"/>
        <rFont val="Calibri"/>
        <family val="2"/>
        <scheme val="minor"/>
      </rPr>
      <t xml:space="preserve"> </t>
    </r>
  </si>
  <si>
    <r>
      <t xml:space="preserve">Derechos sobre títulos por Contratos  de Underwriting </t>
    </r>
    <r>
      <rPr>
        <b/>
        <sz val="14"/>
        <rFont val="Calibri"/>
        <family val="2"/>
        <scheme val="minor"/>
      </rPr>
      <t>(Nota 6- f)</t>
    </r>
  </si>
  <si>
    <r>
      <t>Otras contingencias</t>
    </r>
    <r>
      <rPr>
        <b/>
        <sz val="14"/>
        <rFont val="Calibri"/>
        <family val="2"/>
        <scheme val="minor"/>
      </rPr>
      <t xml:space="preserve"> </t>
    </r>
  </si>
  <si>
    <r>
      <t>Otros Pasivos no  Corrientes</t>
    </r>
    <r>
      <rPr>
        <b/>
        <sz val="14"/>
        <rFont val="Calibri"/>
        <family val="2"/>
        <scheme val="minor"/>
      </rPr>
      <t xml:space="preserve"> </t>
    </r>
  </si>
  <si>
    <t>Deudores por Intermediación</t>
  </si>
  <si>
    <t>Documentos y cuentas por cobrar</t>
  </si>
  <si>
    <t>Retención de IVA</t>
  </si>
  <si>
    <t>Anticipo impuesto a la renta</t>
  </si>
  <si>
    <t>RESULTADO EXTRAORDINARIO (Nota z)</t>
  </si>
  <si>
    <t>Diferencia de cambio</t>
  </si>
  <si>
    <t>RESULTADOS FINANCIEROS (Nota Y)</t>
  </si>
  <si>
    <t>Otros Créditos</t>
  </si>
  <si>
    <t xml:space="preserve">Anticipo impuesto a la renta (Nota 5 - f.) </t>
  </si>
  <si>
    <t>Otros Creditos</t>
  </si>
  <si>
    <t>SALDO INICIAL</t>
  </si>
  <si>
    <t>AUMENTOS</t>
  </si>
  <si>
    <t>AMOTIZACIONES</t>
  </si>
  <si>
    <t>NETO FINAL</t>
  </si>
  <si>
    <t>Marca</t>
  </si>
  <si>
    <t>IVA a Pagar</t>
  </si>
  <si>
    <t>Intereses Por Operaciones REPO</t>
  </si>
  <si>
    <t>Aguinaldos</t>
  </si>
  <si>
    <t>Aporte Patronal</t>
  </si>
  <si>
    <t>Efectivo Pagado Honorarios</t>
  </si>
  <si>
    <t>Pagos a proveedores y Acreedores</t>
  </si>
  <si>
    <t xml:space="preserve">Inversiones </t>
  </si>
  <si>
    <t>Aportes para Futuro Capitalizacion</t>
  </si>
  <si>
    <t>Costo de Ventas de Acciones</t>
  </si>
  <si>
    <t>UENO CTA AHORRO 61135243 USD.</t>
  </si>
  <si>
    <t>UENO CTA AHORRO 611180763 - ADM USD.</t>
  </si>
  <si>
    <t>UENO CTA AHORRO 611183967 - TH USD.</t>
  </si>
  <si>
    <t>UENO BANK S.A.</t>
  </si>
  <si>
    <t>Otros Anticipos</t>
  </si>
  <si>
    <t xml:space="preserve">Depreciacion del ejercicio </t>
  </si>
  <si>
    <t>Los bienes de uso son depreciados por un sistema de línea recta en función a los años de vida útil estimados.</t>
  </si>
  <si>
    <t>Cambio Cierre periodo actual (guaranies)</t>
  </si>
  <si>
    <t>Títulos de Renta Variable LP</t>
  </si>
  <si>
    <t>CREDITOS</t>
  </si>
  <si>
    <t>Ingreso Por DF de Cambio</t>
  </si>
  <si>
    <t>Ingresos Varios</t>
  </si>
  <si>
    <t>Vacaciones</t>
  </si>
  <si>
    <t>Depreciacion de Activo</t>
  </si>
  <si>
    <t>Gastos Financieros</t>
  </si>
  <si>
    <t>Total De Inversiones a Corto plazo</t>
  </si>
  <si>
    <t>Inversiones Largo Plazo</t>
  </si>
  <si>
    <t>Balance General - Moneda Local</t>
  </si>
  <si>
    <t>Del   01/01/2024   al   31/03/2024</t>
  </si>
  <si>
    <t>Cuenta</t>
  </si>
  <si>
    <t>Descripción</t>
  </si>
  <si>
    <t>Auxiliar</t>
  </si>
  <si>
    <t>Saldo</t>
  </si>
  <si>
    <t>1</t>
  </si>
  <si>
    <t>ACTIVO</t>
  </si>
  <si>
    <t>11</t>
  </si>
  <si>
    <t>DISPONIBILIDADES</t>
  </si>
  <si>
    <t>11010</t>
  </si>
  <si>
    <t>Efectivo</t>
  </si>
  <si>
    <t>11010104</t>
  </si>
  <si>
    <t>Caja</t>
  </si>
  <si>
    <t>11010104001</t>
  </si>
  <si>
    <t>CA001GS</t>
  </si>
  <si>
    <t>CAJA GS.</t>
  </si>
  <si>
    <t>11020</t>
  </si>
  <si>
    <t>11020107</t>
  </si>
  <si>
    <t>Bancos Cta. Ahorro</t>
  </si>
  <si>
    <t>11020107001</t>
  </si>
  <si>
    <t>193105195GS</t>
  </si>
  <si>
    <t>239006527GS</t>
  </si>
  <si>
    <t>INTERFISA CTA AHORRO 239006527 GS.</t>
  </si>
  <si>
    <t>611180763US</t>
  </si>
  <si>
    <t>611183967US</t>
  </si>
  <si>
    <t>61135243US</t>
  </si>
  <si>
    <t>619119169GS</t>
  </si>
  <si>
    <t>UENO CTA AHORRO 619119169 GS. - TH</t>
  </si>
  <si>
    <t>619185503GS</t>
  </si>
  <si>
    <t>UENO CTA AHORRO 619185503 GS.</t>
  </si>
  <si>
    <t>61931677GS</t>
  </si>
  <si>
    <t>UENO CTA AHORRO 61931677 GS.</t>
  </si>
  <si>
    <t>11020107002</t>
  </si>
  <si>
    <t>Bancos Cta. Ahorro Operacionales</t>
  </si>
  <si>
    <t>611133292US</t>
  </si>
  <si>
    <t xml:space="preserve">UENO CTA AHORRO 611133292 USD </t>
  </si>
  <si>
    <t>619133287GS</t>
  </si>
  <si>
    <t>UENO CTA AHORRO 619133287 GS.</t>
  </si>
  <si>
    <t>12</t>
  </si>
  <si>
    <t>INVERSIONES</t>
  </si>
  <si>
    <t>12010</t>
  </si>
  <si>
    <t>Inversiones en Títulos de Renta Fija</t>
  </si>
  <si>
    <t>12010115</t>
  </si>
  <si>
    <t>Inversiones en Títulos de Renta Fija emi</t>
  </si>
  <si>
    <t>12010115003</t>
  </si>
  <si>
    <t>12010115004</t>
  </si>
  <si>
    <t>12010115011</t>
  </si>
  <si>
    <t>Bonos Corporativos USD.</t>
  </si>
  <si>
    <t>12010115012</t>
  </si>
  <si>
    <t xml:space="preserve">Bonos Financieros USD. </t>
  </si>
  <si>
    <t>12020</t>
  </si>
  <si>
    <t>Inversiones en Títulos de Renta Variable</t>
  </si>
  <si>
    <t>12020131</t>
  </si>
  <si>
    <t>12020131002</t>
  </si>
  <si>
    <t>Acciones Preferidas Desmaterializadas SA</t>
  </si>
  <si>
    <t>APD1001</t>
  </si>
  <si>
    <t>ACCIONES ELECTROBAN SAECA</t>
  </si>
  <si>
    <t>12020131003</t>
  </si>
  <si>
    <t>Acciones Ordinarias Cartulares SAECA</t>
  </si>
  <si>
    <t>AC001GS</t>
  </si>
  <si>
    <t>ACCIONES IOIO</t>
  </si>
  <si>
    <t>12020131007</t>
  </si>
  <si>
    <t>Acciones Ordinarias Cartulares AFPISA</t>
  </si>
  <si>
    <t>12020133</t>
  </si>
  <si>
    <t>12020133001</t>
  </si>
  <si>
    <t>Acción de la  Bolsa de Valores BVPASA</t>
  </si>
  <si>
    <t>ACC1001</t>
  </si>
  <si>
    <t>ACCIONES BOLSA DE VALORES</t>
  </si>
  <si>
    <t>ACC1002</t>
  </si>
  <si>
    <t>PRIMA ACCIONES BOLSA DE VALORES</t>
  </si>
  <si>
    <t>13</t>
  </si>
  <si>
    <t>CUENTAS POR COBRAR</t>
  </si>
  <si>
    <t>13010</t>
  </si>
  <si>
    <t>Deudores por servicios prestados</t>
  </si>
  <si>
    <t>13010151</t>
  </si>
  <si>
    <t>Deudores por servicios de intermediación</t>
  </si>
  <si>
    <t>13010151002</t>
  </si>
  <si>
    <t>23269GS</t>
  </si>
  <si>
    <t>SANTIAGO PALACIOS</t>
  </si>
  <si>
    <t>23358GS</t>
  </si>
  <si>
    <t>GRUPO VAZQUEZ EMISOR</t>
  </si>
  <si>
    <t>23359GS</t>
  </si>
  <si>
    <t>ITTI SAECA</t>
  </si>
  <si>
    <t>23359US</t>
  </si>
  <si>
    <t>ITTI SAECA EMISOR</t>
  </si>
  <si>
    <t>23525US</t>
  </si>
  <si>
    <t>ALFREDO JAVIER MEZGER SZOSTAK</t>
  </si>
  <si>
    <t>23538GS</t>
  </si>
  <si>
    <t>UENO HOLDING SAECA</t>
  </si>
  <si>
    <t>23538US</t>
  </si>
  <si>
    <t>23539GS</t>
  </si>
  <si>
    <t>UENO SEGUROS S.A.</t>
  </si>
  <si>
    <t>23539US</t>
  </si>
  <si>
    <t>23546GS</t>
  </si>
  <si>
    <t>GRUPO VAZQUEZ S.A.E. INVERSIONISTA</t>
  </si>
  <si>
    <t>23661GS</t>
  </si>
  <si>
    <t>23661US</t>
  </si>
  <si>
    <t>24599GS</t>
  </si>
  <si>
    <t>PROFIT S.A.</t>
  </si>
  <si>
    <t>13010175</t>
  </si>
  <si>
    <t>Deudores por otros servicios prestados</t>
  </si>
  <si>
    <t>13010175002</t>
  </si>
  <si>
    <t>Deudores por servicios de custodia de va</t>
  </si>
  <si>
    <t>13010175003</t>
  </si>
  <si>
    <t>Deudores por servicios de asesoría finan</t>
  </si>
  <si>
    <t>DSP1002GS</t>
  </si>
  <si>
    <t>DSP1004GS</t>
  </si>
  <si>
    <t>GRUPO VAZQUEZ SAE</t>
  </si>
  <si>
    <t>DSP1004US</t>
  </si>
  <si>
    <t>DSP1005GS</t>
  </si>
  <si>
    <t>DSP1005US</t>
  </si>
  <si>
    <t>DSP1006GS</t>
  </si>
  <si>
    <t>DSP1006US</t>
  </si>
  <si>
    <t>DSP1008US</t>
  </si>
  <si>
    <t>13020</t>
  </si>
  <si>
    <t>Deudores por Negociación de Títulos Valo</t>
  </si>
  <si>
    <t>13020185</t>
  </si>
  <si>
    <t>Deudores por Negociación de Títulos Rent</t>
  </si>
  <si>
    <t>13020185003</t>
  </si>
  <si>
    <t>Deudores por negociación Títulos Renta F</t>
  </si>
  <si>
    <t>13040</t>
  </si>
  <si>
    <t>Créditos</t>
  </si>
  <si>
    <t>13040199</t>
  </si>
  <si>
    <t>Anticipos</t>
  </si>
  <si>
    <t>13040199001</t>
  </si>
  <si>
    <t>Anticipos a Proveedores</t>
  </si>
  <si>
    <t>AAP1039GS</t>
  </si>
  <si>
    <t>GUILLERMO AÑAZCO ACEVEDO</t>
  </si>
  <si>
    <t>AAP1044GS</t>
  </si>
  <si>
    <t>FUNDACION VISION</t>
  </si>
  <si>
    <t>13040199002</t>
  </si>
  <si>
    <t>Anticipos a Rendir</t>
  </si>
  <si>
    <t>13040201</t>
  </si>
  <si>
    <t>Rendimientos a cobrar</t>
  </si>
  <si>
    <t>13040201003</t>
  </si>
  <si>
    <t>Dividendos a cobrar</t>
  </si>
  <si>
    <t>13040203</t>
  </si>
  <si>
    <t>Créditos por impuestos corrientes</t>
  </si>
  <si>
    <t>13040203001</t>
  </si>
  <si>
    <t>Anticipos de IRE</t>
  </si>
  <si>
    <t>13040203002</t>
  </si>
  <si>
    <t>Retenciones de IVA</t>
  </si>
  <si>
    <t>13040203003</t>
  </si>
  <si>
    <t>Retenciones IDU</t>
  </si>
  <si>
    <t>13040203004</t>
  </si>
  <si>
    <t>IVA CF 10%</t>
  </si>
  <si>
    <t>13040205</t>
  </si>
  <si>
    <t>Activos otorgados en garantía</t>
  </si>
  <si>
    <t>13040205002</t>
  </si>
  <si>
    <t>Instrumentos Fin. cedidos en Garantía-Co</t>
  </si>
  <si>
    <t>13040209</t>
  </si>
  <si>
    <t>Gastos pagados por adelantado</t>
  </si>
  <si>
    <t>13040209007</t>
  </si>
  <si>
    <t>Aranceles - BVPASA a Vencer</t>
  </si>
  <si>
    <t>13080</t>
  </si>
  <si>
    <t>Intereses a Cobrar</t>
  </si>
  <si>
    <t>13080225</t>
  </si>
  <si>
    <t>Intereses  a cobrar  Títulos de Renta Fi</t>
  </si>
  <si>
    <t>13080225005</t>
  </si>
  <si>
    <t>Intereses a cobrar  Bonos Corporativos</t>
  </si>
  <si>
    <t>13080225006</t>
  </si>
  <si>
    <t>(-) Intereses a devengar Bonos Corporati</t>
  </si>
  <si>
    <t>13080225019</t>
  </si>
  <si>
    <t>Intereses a cobrar  Bonos Corporativos U</t>
  </si>
  <si>
    <t>13080225020</t>
  </si>
  <si>
    <t>13080225021</t>
  </si>
  <si>
    <t>Intereses a cobrar Bonos Financieros Gs.</t>
  </si>
  <si>
    <t>13080225022</t>
  </si>
  <si>
    <t>(-) Intereses a Devengar Bonos Financier</t>
  </si>
  <si>
    <t>14</t>
  </si>
  <si>
    <t>PROPIEDADES, PLANTA Y EQUIPO</t>
  </si>
  <si>
    <t>14010</t>
  </si>
  <si>
    <t>Propiedades, planta y equipo</t>
  </si>
  <si>
    <t>14010237</t>
  </si>
  <si>
    <t>Bienes en operación</t>
  </si>
  <si>
    <t>14010237004</t>
  </si>
  <si>
    <t>14010237903</t>
  </si>
  <si>
    <t>(-) Depreciación Acumulada  Muebles y Út</t>
  </si>
  <si>
    <t>15</t>
  </si>
  <si>
    <t>CARGOS DIFERIDOS E INTANGIBLES</t>
  </si>
  <si>
    <t>15010</t>
  </si>
  <si>
    <t>Activos Intangibles</t>
  </si>
  <si>
    <t>15010239</t>
  </si>
  <si>
    <t>15010239001</t>
  </si>
  <si>
    <t>Marcas y Patentes</t>
  </si>
  <si>
    <t>15010239004</t>
  </si>
  <si>
    <t>Otros Cargos Diferidos</t>
  </si>
  <si>
    <t>15010239901</t>
  </si>
  <si>
    <t>(-) Amortización Acumulada  marcas y pat</t>
  </si>
  <si>
    <t>15012</t>
  </si>
  <si>
    <t>Otras Cuentas por cobrar</t>
  </si>
  <si>
    <t>15012242</t>
  </si>
  <si>
    <t>15012242001</t>
  </si>
  <si>
    <t>CAC1001GS</t>
  </si>
  <si>
    <t>UENO HOLDING S.A.E.C.A. A COBRAR GS.</t>
  </si>
  <si>
    <t>CAC1003GS</t>
  </si>
  <si>
    <t>OTRAS CUENTAS VARIAS A COBRAR GS</t>
  </si>
  <si>
    <t>2</t>
  </si>
  <si>
    <t>21</t>
  </si>
  <si>
    <t>ACREEDORES VARIOS</t>
  </si>
  <si>
    <t>21010</t>
  </si>
  <si>
    <t>21010102</t>
  </si>
  <si>
    <t>Acreedores por compra de bienes y/o pres</t>
  </si>
  <si>
    <t>21010102001</t>
  </si>
  <si>
    <t>Acreedores por compra de bienes</t>
  </si>
  <si>
    <t>P1003GS</t>
  </si>
  <si>
    <t>MULTIMEDIA SA</t>
  </si>
  <si>
    <t>P1006GS</t>
  </si>
  <si>
    <t>BENEGAS RAMIREZ, NOELIA CONCEPCION</t>
  </si>
  <si>
    <t>P1007GS</t>
  </si>
  <si>
    <t>P1023GS</t>
  </si>
  <si>
    <t>IMPRESION DISTRIBUCION Y LOGISTICA SA</t>
  </si>
  <si>
    <t>P1024GS</t>
  </si>
  <si>
    <t>PCG AUDITORES CONSULTORES</t>
  </si>
  <si>
    <t>P1028GS</t>
  </si>
  <si>
    <t>TAC S.A.</t>
  </si>
  <si>
    <t>P1031GS</t>
  </si>
  <si>
    <t>TELEF. CELULAR DEL PARAGUAY SAE (TELECEL</t>
  </si>
  <si>
    <t>P1034GS</t>
  </si>
  <si>
    <t>EDITORIAL AZETA S.A.</t>
  </si>
  <si>
    <t>P1036GS</t>
  </si>
  <si>
    <t>UENO HOLDING  S.A.E.C.A.</t>
  </si>
  <si>
    <t>P1043GS</t>
  </si>
  <si>
    <t>CODE 100 SA</t>
  </si>
  <si>
    <t>P1045GS</t>
  </si>
  <si>
    <t xml:space="preserve">BANCO CONTINENTAL S.A.E.C.A </t>
  </si>
  <si>
    <t>P1047GS</t>
  </si>
  <si>
    <t>BAKER TILLY PARAGUAY</t>
  </si>
  <si>
    <t>P1048GS</t>
  </si>
  <si>
    <t>NEWS COMUNICACION CORPORATIVA SRL</t>
  </si>
  <si>
    <t>P1049GS</t>
  </si>
  <si>
    <t>DANDRES SA</t>
  </si>
  <si>
    <t>P1050GS</t>
  </si>
  <si>
    <t xml:space="preserve">AVALON CASA DE BOLSA S.A. </t>
  </si>
  <si>
    <t>21010102003</t>
  </si>
  <si>
    <t>Anticipo de clientes</t>
  </si>
  <si>
    <t>23658US</t>
  </si>
  <si>
    <t>BUSINESS &amp; FINANCIAL GROUP S.A.</t>
  </si>
  <si>
    <t>24312GS</t>
  </si>
  <si>
    <t xml:space="preserve">ALEJANDRO GOMEZ ABENTE </t>
  </si>
  <si>
    <t>252GS</t>
  </si>
  <si>
    <t>MARIAN MEZLER</t>
  </si>
  <si>
    <t>258GS</t>
  </si>
  <si>
    <t>CINDI MELGAREJO Y/O ALEJANDRO CARDOZO</t>
  </si>
  <si>
    <t>259GS</t>
  </si>
  <si>
    <t>FABIO RUBEN MARTINETTI LOPEZ</t>
  </si>
  <si>
    <t>26411US</t>
  </si>
  <si>
    <t>EUSEBIO MOREL</t>
  </si>
  <si>
    <t>27252</t>
  </si>
  <si>
    <t>JUAN CARLOS TABOADA FIGUEROA</t>
  </si>
  <si>
    <t>28418GS</t>
  </si>
  <si>
    <t>LEONARDO ALFONZO</t>
  </si>
  <si>
    <t>23</t>
  </si>
  <si>
    <t>ACREEDORES POR NEGOCIACIÓN DE TÍTULOS VA</t>
  </si>
  <si>
    <t>23010</t>
  </si>
  <si>
    <t>Acreedores por Negociación Títulos Valor</t>
  </si>
  <si>
    <t>23010114</t>
  </si>
  <si>
    <t>23010114003</t>
  </si>
  <si>
    <t>Acreedores Títulos Renta Fija Bonos Corp</t>
  </si>
  <si>
    <t>23010126</t>
  </si>
  <si>
    <t>Intereses a pagar a Acreedores Títulos R</t>
  </si>
  <si>
    <t>23010126003</t>
  </si>
  <si>
    <t>23010126010</t>
  </si>
  <si>
    <t>25</t>
  </si>
  <si>
    <t>GASTOS DEVENGADOS A PAGAR</t>
  </si>
  <si>
    <t>25010</t>
  </si>
  <si>
    <t>Gastos devengados a pagar</t>
  </si>
  <si>
    <t>25010140</t>
  </si>
  <si>
    <t>25010140007</t>
  </si>
  <si>
    <t>Aguinaldos a pagar</t>
  </si>
  <si>
    <t>25010140009</t>
  </si>
  <si>
    <t>25010142</t>
  </si>
  <si>
    <t>Obligaciones Fiscales</t>
  </si>
  <si>
    <t>25010142001</t>
  </si>
  <si>
    <t>IRE a pagar</t>
  </si>
  <si>
    <t>26</t>
  </si>
  <si>
    <t>OTROS PASIVOS</t>
  </si>
  <si>
    <t>26010</t>
  </si>
  <si>
    <t>Otros Pasivos</t>
  </si>
  <si>
    <t>26010144</t>
  </si>
  <si>
    <t>26010144003</t>
  </si>
  <si>
    <t>Otras Cuentas por pagar</t>
  </si>
  <si>
    <t>CAP001GS.</t>
  </si>
  <si>
    <t>UENO HOLDING A PAGAR GS.</t>
  </si>
  <si>
    <t>CAP002US</t>
  </si>
  <si>
    <t>UENO HOLDING A PAGAR USD.</t>
  </si>
  <si>
    <t>CAP003GS</t>
  </si>
  <si>
    <t>IOIO A PAGAR GS.</t>
  </si>
  <si>
    <t>CAP004GS</t>
  </si>
  <si>
    <t>DESCUENTOS AL PERSONAL</t>
  </si>
  <si>
    <t>CAP005GS</t>
  </si>
  <si>
    <t>DESCUENTOS POR GIMNASIOS</t>
  </si>
  <si>
    <t>CAP007GS</t>
  </si>
  <si>
    <t>OTRAS CUENTAS POR PAGAR</t>
  </si>
  <si>
    <t>3</t>
  </si>
  <si>
    <t>31</t>
  </si>
  <si>
    <t>CAPITAL SOCIAL, RESERVAS Y RESULTADOS</t>
  </si>
  <si>
    <t>31010</t>
  </si>
  <si>
    <t>Capital integrado</t>
  </si>
  <si>
    <t>31010502</t>
  </si>
  <si>
    <t>31010502001</t>
  </si>
  <si>
    <t>Capital integrado en efectivo</t>
  </si>
  <si>
    <t>31020</t>
  </si>
  <si>
    <t>Aportes no capitalizados</t>
  </si>
  <si>
    <t>31020504</t>
  </si>
  <si>
    <t>31020504001</t>
  </si>
  <si>
    <t>Aportes irrevocables para integración de</t>
  </si>
  <si>
    <t>31030</t>
  </si>
  <si>
    <t>31030506</t>
  </si>
  <si>
    <t>31030506001</t>
  </si>
  <si>
    <t>Reserva legal</t>
  </si>
  <si>
    <t>31040</t>
  </si>
  <si>
    <t>Resultados</t>
  </si>
  <si>
    <t>31040516</t>
  </si>
  <si>
    <t>Resultados  Acumulados</t>
  </si>
  <si>
    <t>31040516001</t>
  </si>
  <si>
    <t>Resultados Acumuladas</t>
  </si>
  <si>
    <t>31040518</t>
  </si>
  <si>
    <t>Resultados del Ejercicio</t>
  </si>
  <si>
    <t>31040518001</t>
  </si>
  <si>
    <t>6</t>
  </si>
  <si>
    <t>INGRESOS</t>
  </si>
  <si>
    <t>61</t>
  </si>
  <si>
    <t>61010</t>
  </si>
  <si>
    <t>Comisiones cobradas por Servicios de int</t>
  </si>
  <si>
    <t>61010702</t>
  </si>
  <si>
    <t>Comisiones cobradas por Servicios presta</t>
  </si>
  <si>
    <t>61010702002</t>
  </si>
  <si>
    <t>61010706</t>
  </si>
  <si>
    <t>61010706001</t>
  </si>
  <si>
    <t>61010706002</t>
  </si>
  <si>
    <t>61030</t>
  </si>
  <si>
    <t>Ingresos por otros servicios prestados</t>
  </si>
  <si>
    <t>61030726</t>
  </si>
  <si>
    <t>61030726007</t>
  </si>
  <si>
    <t>Ingresos por Custodia de Títulos Valores</t>
  </si>
  <si>
    <t>61040</t>
  </si>
  <si>
    <t>Ingresos por negociación de títulos valo</t>
  </si>
  <si>
    <t>61040730</t>
  </si>
  <si>
    <t>Ingresos por venta de títulos valores de</t>
  </si>
  <si>
    <t>61040730002</t>
  </si>
  <si>
    <t>Ingresos por venta de Bonos Corporativos</t>
  </si>
  <si>
    <t>61040742</t>
  </si>
  <si>
    <t>Ingresos por intereses y rendimientos de</t>
  </si>
  <si>
    <t>61040742001</t>
  </si>
  <si>
    <t>61040742003</t>
  </si>
  <si>
    <t>61040746</t>
  </si>
  <si>
    <t>Ingresos Fin por compra de títulos valor</t>
  </si>
  <si>
    <t>61040746002</t>
  </si>
  <si>
    <t xml:space="preserve">Ingreso por Amortización de Diferencial </t>
  </si>
  <si>
    <t>61050</t>
  </si>
  <si>
    <t>Otros Ingresos Operativos</t>
  </si>
  <si>
    <t>61050758</t>
  </si>
  <si>
    <t>61050758002</t>
  </si>
  <si>
    <t>Ingresos por ajustes y redondeos</t>
  </si>
  <si>
    <t>61050758003</t>
  </si>
  <si>
    <t>Aranceles BVPASA</t>
  </si>
  <si>
    <t>61050758004</t>
  </si>
  <si>
    <t>Ingresos Fondo de garantía BVPASA</t>
  </si>
  <si>
    <t>61050758005</t>
  </si>
  <si>
    <t>Intereses caja de ahorro en entidades ba</t>
  </si>
  <si>
    <t>7</t>
  </si>
  <si>
    <t>EGRESOS</t>
  </si>
  <si>
    <t>71</t>
  </si>
  <si>
    <t>GASTOS OPERATIVOS</t>
  </si>
  <si>
    <t>71010</t>
  </si>
  <si>
    <t>Gastos por comisiones servicios de inter</t>
  </si>
  <si>
    <t>71010701</t>
  </si>
  <si>
    <t>Gastos por Comisiones de servicio de int</t>
  </si>
  <si>
    <t>71010701003</t>
  </si>
  <si>
    <t>71010705</t>
  </si>
  <si>
    <t>Gastos por servicios de intermediación</t>
  </si>
  <si>
    <t>71010705002</t>
  </si>
  <si>
    <t>Arancel BVPASA por Renta Fija SEN</t>
  </si>
  <si>
    <t>71010705006</t>
  </si>
  <si>
    <t>Aranceles pagados SEPRELAD</t>
  </si>
  <si>
    <t>71010705007</t>
  </si>
  <si>
    <t>Contribución al Fondo de garantía BVPASA</t>
  </si>
  <si>
    <t>71040</t>
  </si>
  <si>
    <t>Gastos de Operación</t>
  </si>
  <si>
    <t>71040733</t>
  </si>
  <si>
    <t>Gastos de administración</t>
  </si>
  <si>
    <t>71040733001</t>
  </si>
  <si>
    <t>Honorarios Directorio Vinculados</t>
  </si>
  <si>
    <t>71040733003</t>
  </si>
  <si>
    <t>Honorarios Contabilidad</t>
  </si>
  <si>
    <t>71040733005</t>
  </si>
  <si>
    <t>Honorarios Auditoría Externa</t>
  </si>
  <si>
    <t>71040733008</t>
  </si>
  <si>
    <t>Sueldos y jornales/Administrativo</t>
  </si>
  <si>
    <t>71040733009</t>
  </si>
  <si>
    <t>71040733012</t>
  </si>
  <si>
    <t>Aporte patronal</t>
  </si>
  <si>
    <t>71040733017</t>
  </si>
  <si>
    <t>Retribuciones especiales</t>
  </si>
  <si>
    <t>71040733018</t>
  </si>
  <si>
    <t>Beneficios al personal</t>
  </si>
  <si>
    <t>71040733020</t>
  </si>
  <si>
    <t>Auditoría Externa</t>
  </si>
  <si>
    <t>71040733024</t>
  </si>
  <si>
    <t>Depreciación del ejercicio</t>
  </si>
  <si>
    <t>71040733025</t>
  </si>
  <si>
    <t>Amortizaciones del Ejercicio</t>
  </si>
  <si>
    <t>71040733033</t>
  </si>
  <si>
    <t>Gastos de limpieza y cafetería</t>
  </si>
  <si>
    <t>71040733038</t>
  </si>
  <si>
    <t>Agua, luz, teléfono e internet</t>
  </si>
  <si>
    <t>71040733061</t>
  </si>
  <si>
    <t>Gastos Varios No Deducibles</t>
  </si>
  <si>
    <t>71040733062</t>
  </si>
  <si>
    <t>Servicios contratados</t>
  </si>
  <si>
    <t>71040735</t>
  </si>
  <si>
    <t>71040735003</t>
  </si>
  <si>
    <t>Intereses por operaciones en repo</t>
  </si>
  <si>
    <t>71040735004</t>
  </si>
  <si>
    <t>Comisiones y gastos bancarios</t>
  </si>
  <si>
    <t>71040735007</t>
  </si>
  <si>
    <t>Egresos por diferencia de cambio activos</t>
  </si>
  <si>
    <t>71040737</t>
  </si>
  <si>
    <t>Gastos Fiscales</t>
  </si>
  <si>
    <t>71040737002</t>
  </si>
  <si>
    <t>Multas y sanciones</t>
  </si>
  <si>
    <t>Página 21 de 21</t>
  </si>
  <si>
    <t>SIV ER</t>
  </si>
  <si>
    <t>Bonos Corporativos PYG.</t>
  </si>
  <si>
    <t xml:space="preserve">Bonos Financieros PYG. </t>
  </si>
  <si>
    <t xml:space="preserve">Reclasificacion de 637 bonos de ITTI usd. porque esta en repo. </t>
  </si>
  <si>
    <t>Dividendos a Cobrar</t>
  </si>
  <si>
    <t>Retención de IDU</t>
  </si>
  <si>
    <t>Bonos de Cecon en garantia bolsa</t>
  </si>
  <si>
    <t>60% Aranceles devengados por ingresos anticipados a la bolsa</t>
  </si>
  <si>
    <t xml:space="preserve">Otros Cargos diferidos </t>
  </si>
  <si>
    <t>reconomiento de perdida por op. de repo 2023</t>
  </si>
  <si>
    <t>amortizacion de patentes recibidos de Ueno ( facturas en concepto de Uso de marca)</t>
  </si>
  <si>
    <t xml:space="preserve">Intereses a pagar Acreedores Títulos Renta Fija Bonos Corporativos en Repo </t>
  </si>
  <si>
    <t>(-) Intereses a devengar Acreedores Títulos Renta Fija Bonos Corporativos en Repo</t>
  </si>
  <si>
    <t>Intereses a pagar por op. de repo bonos itt</t>
  </si>
  <si>
    <t>Intereses a devengar por op. de repo bonos itt</t>
  </si>
  <si>
    <t xml:space="preserve">por bonos itti repo </t>
  </si>
  <si>
    <t xml:space="preserve">Otras cuentas por pagar </t>
  </si>
  <si>
    <t>Resultados acumulados</t>
  </si>
  <si>
    <t xml:space="preserve">SIV BALANCE ACTIVO </t>
  </si>
  <si>
    <t>Comisiones por operaciones de intermediación de Renta Fija bursátiles (BONOS)</t>
  </si>
  <si>
    <t xml:space="preserve">Comisiones por operaciones de intermediación de Acciones extrabursátil </t>
  </si>
  <si>
    <t>Comisiones por operaciones de intermediación de Renta Fija extrabursátil (CDA)</t>
  </si>
  <si>
    <t>Ingresos por intereses cobrados instrumentos de cartera propia renta fija</t>
  </si>
  <si>
    <t>Ingresos por intereses cobrados instrumentos en Repo</t>
  </si>
  <si>
    <t>Comisiones pagadas a otras entidades por intermediación</t>
  </si>
  <si>
    <t>Intereses- Gastos Bancarios pagados (Nota X)</t>
  </si>
  <si>
    <t xml:space="preserve">Beneficios al Personal </t>
  </si>
  <si>
    <t xml:space="preserve">Amortización del ejercicio </t>
  </si>
  <si>
    <t>SIV BALANCE PASIVO</t>
  </si>
  <si>
    <t xml:space="preserve">Comentarios </t>
  </si>
  <si>
    <t>cod_empresa</t>
  </si>
  <si>
    <t>codplancta</t>
  </si>
  <si>
    <t>nombrecta</t>
  </si>
  <si>
    <t>tiposaldo</t>
  </si>
  <si>
    <t>nivel</t>
  </si>
  <si>
    <t>imputable</t>
  </si>
  <si>
    <t>auxiliar</t>
  </si>
  <si>
    <t>codplanaux</t>
  </si>
  <si>
    <t>nombreaux</t>
  </si>
  <si>
    <t>total_debito</t>
  </si>
  <si>
    <t>total_credito</t>
  </si>
  <si>
    <t>total_debitome</t>
  </si>
  <si>
    <t>total_creditome</t>
  </si>
  <si>
    <t>ctctaorden</t>
  </si>
  <si>
    <t>UB</t>
  </si>
  <si>
    <t>D</t>
  </si>
  <si>
    <t>N</t>
  </si>
  <si>
    <t>S</t>
  </si>
  <si>
    <t>Bonos Corporativos</t>
  </si>
  <si>
    <t>Bonos Financieros</t>
  </si>
  <si>
    <t>A</t>
  </si>
  <si>
    <t>Intereses a pagar Acreedores Títulos Ren</t>
  </si>
  <si>
    <t>(-)Intereses a devengar Acreedores Títul</t>
  </si>
  <si>
    <t>Comisiones por operaciones de intermedia</t>
  </si>
  <si>
    <t>Ingresos por intereses cobrados instrume</t>
  </si>
  <si>
    <t>Comisiones pagadas a otras entidades por</t>
  </si>
  <si>
    <t>IMPORTE</t>
  </si>
  <si>
    <t>BASE PLAN + AUXILIAR</t>
  </si>
  <si>
    <t>Ingresos por Asesoría Financiera</t>
  </si>
  <si>
    <t>61030726002</t>
  </si>
  <si>
    <t>Otras cuentas por cobrar</t>
  </si>
  <si>
    <t>Fondo de Garantía</t>
  </si>
  <si>
    <t>Gastos Generales</t>
  </si>
  <si>
    <t>Notas</t>
  </si>
  <si>
    <t>CUENTA SIV</t>
  </si>
  <si>
    <t xml:space="preserve">Cuenta Flujo </t>
  </si>
  <si>
    <t>base balance SIV</t>
  </si>
  <si>
    <t xml:space="preserve">Base Flujo </t>
  </si>
  <si>
    <t>Inversiones financieras</t>
  </si>
  <si>
    <t>Inversiones a largo plazo</t>
  </si>
  <si>
    <t>Clientes</t>
  </si>
  <si>
    <t>Deudores varios</t>
  </si>
  <si>
    <t>Anticipo de Impuesto a la renta</t>
  </si>
  <si>
    <t>Retencion IDU</t>
  </si>
  <si>
    <t>Inversiones permanentes</t>
  </si>
  <si>
    <t>Operaciones a liquidar</t>
  </si>
  <si>
    <t>Activos Fijos</t>
  </si>
  <si>
    <t>Proveedores locales</t>
  </si>
  <si>
    <t>Deudas Financieras</t>
  </si>
  <si>
    <t>Obligaciones laborales y cargas sociales</t>
  </si>
  <si>
    <t>Imp. A la renta a pagar</t>
  </si>
  <si>
    <t>Cuentas a Pagar</t>
  </si>
  <si>
    <t>Capital</t>
  </si>
  <si>
    <t>Ingresos por Comisiones</t>
  </si>
  <si>
    <t>Ingresos por Asesoria</t>
  </si>
  <si>
    <t>Ingresos por Custodia de Valores</t>
  </si>
  <si>
    <t xml:space="preserve">Ingresos por Intereses + dividendos </t>
  </si>
  <si>
    <t>Ingresos por Venta de cartera propia</t>
  </si>
  <si>
    <t>Otros ingresos operativos</t>
  </si>
  <si>
    <t>Aranceles pagados BVA</t>
  </si>
  <si>
    <t>Comisiones pagadas por intermediación</t>
  </si>
  <si>
    <t>Gastos operativos</t>
  </si>
  <si>
    <t>Honorarios</t>
  </si>
  <si>
    <t>Amortizaciones</t>
  </si>
  <si>
    <t>Gastos financieros</t>
  </si>
  <si>
    <t>Diferencia de cambio -Pérdida</t>
  </si>
  <si>
    <t>Ricardo Fernandez</t>
  </si>
  <si>
    <t xml:space="preserve">Bancos Cta. Cte. Operaciones por cuenta </t>
  </si>
  <si>
    <t xml:space="preserve">ZETA BANCO CTA. CTE. 19410110 GS. </t>
  </si>
  <si>
    <t>CONTINENTAL CTA AHORRO 12500205368 GS.</t>
  </si>
  <si>
    <t>ZETA BANCO CTA AHORRO 193105195 GS.</t>
  </si>
  <si>
    <t xml:space="preserve">UENO CTA AHORRO 611279108 USD. ADM OP. </t>
  </si>
  <si>
    <t xml:space="preserve">UENO CTA AHORRO 619708764 GS ADM OP. </t>
  </si>
  <si>
    <t>TBP001GS</t>
  </si>
  <si>
    <t>TRANSFERENCIAS BANCARIAS PENDIENTES GS.</t>
  </si>
  <si>
    <t>CDA</t>
  </si>
  <si>
    <t>CDA USD</t>
  </si>
  <si>
    <t>AAP1058GS</t>
  </si>
  <si>
    <t>ZETA BANCO</t>
  </si>
  <si>
    <t>Intereses a cobrar  CDA</t>
  </si>
  <si>
    <t>(-) Intereses a devengar CDA</t>
  </si>
  <si>
    <t>CAC004GS</t>
  </si>
  <si>
    <t xml:space="preserve">UENO AFPISA A COBRAR GS. </t>
  </si>
  <si>
    <t>CAC1004GS</t>
  </si>
  <si>
    <t>CAC1005GS</t>
  </si>
  <si>
    <t>CAC1006GS</t>
  </si>
  <si>
    <t>ALEJANDO GOMEZ ABENTE</t>
  </si>
  <si>
    <t>CAC1007US</t>
  </si>
  <si>
    <t>CAC1008US</t>
  </si>
  <si>
    <t>GABRIELA HOLOVACHUK</t>
  </si>
  <si>
    <t>P1011GS</t>
  </si>
  <si>
    <t>P1015GS</t>
  </si>
  <si>
    <t>INTERFISA BANCO SAECA</t>
  </si>
  <si>
    <t>P1054GS</t>
  </si>
  <si>
    <t>MONTREAL IDEAS E.A.S.</t>
  </si>
  <si>
    <t>P1056GS</t>
  </si>
  <si>
    <t>ASISMED S.A.</t>
  </si>
  <si>
    <t>P1057GS</t>
  </si>
  <si>
    <t>DAGDA COMUNICACION Y EVENTOS E.A.S.</t>
  </si>
  <si>
    <t>P1058GS</t>
  </si>
  <si>
    <t>1001GS</t>
  </si>
  <si>
    <t>ANTICIPO BVA MONEDA NACIONAL</t>
  </si>
  <si>
    <t>1002US</t>
  </si>
  <si>
    <t>ANTICIPO BVA MONEDA EXTRANJERA</t>
  </si>
  <si>
    <t>23454US</t>
  </si>
  <si>
    <t>SOLIS VARGAS MARCOS</t>
  </si>
  <si>
    <t>25774GS</t>
  </si>
  <si>
    <t>CARMEN LUZ BARBOZA LEZCANO</t>
  </si>
  <si>
    <t>26589GS</t>
  </si>
  <si>
    <t>LADISLAO AUGUSTO BARATAH DOLDAN</t>
  </si>
  <si>
    <t>29275GS</t>
  </si>
  <si>
    <t>PARAQVARIA</t>
  </si>
  <si>
    <t>30051US</t>
  </si>
  <si>
    <t>LUKASBALTHASARLANG</t>
  </si>
  <si>
    <t>30701GS</t>
  </si>
  <si>
    <t>EDUARDO ALVARENGA</t>
  </si>
  <si>
    <t>31531GS</t>
  </si>
  <si>
    <t>CLEBER EDUARDO ZALESKI</t>
  </si>
  <si>
    <t>Acreedores por compra de bienes USD.</t>
  </si>
  <si>
    <t>P1021US</t>
  </si>
  <si>
    <t>BOLSA DE VALORES Y PRODUCTOS DE ASUNCION</t>
  </si>
  <si>
    <t>Dividendos a pagar</t>
  </si>
  <si>
    <t>CAP008GS</t>
  </si>
  <si>
    <t>ITTI A PAGAR GS</t>
  </si>
  <si>
    <t>Ingresos por venta de CDA</t>
  </si>
  <si>
    <t>Ingresos por diferencia de cambio activo</t>
  </si>
  <si>
    <t>Arancel BVPASA por Pacto (Repo)</t>
  </si>
  <si>
    <t>Egresos por compra de títulos valores de</t>
  </si>
  <si>
    <t>Egresos por compra de titulos valores de</t>
  </si>
  <si>
    <t>Gasto por amortización de diferencial de</t>
  </si>
  <si>
    <t>Gastos de refrigerios</t>
  </si>
  <si>
    <t>Seguros pagados edificios</t>
  </si>
  <si>
    <t>Servicios de seguridad informática.</t>
  </si>
  <si>
    <t>Gastos de asamblea</t>
  </si>
  <si>
    <t>11020105001</t>
  </si>
  <si>
    <t>12010115001</t>
  </si>
  <si>
    <t>12010115013</t>
  </si>
  <si>
    <t>13080225001</t>
  </si>
  <si>
    <t>13080225002</t>
  </si>
  <si>
    <t>21010102005</t>
  </si>
  <si>
    <t>26010144001</t>
  </si>
  <si>
    <t>61040730001</t>
  </si>
  <si>
    <t>61040746001</t>
  </si>
  <si>
    <t>61050758008</t>
  </si>
  <si>
    <t>71010705004</t>
  </si>
  <si>
    <t>71030719002</t>
  </si>
  <si>
    <t>71040733032</t>
  </si>
  <si>
    <t>71040733036</t>
  </si>
  <si>
    <t>71040733043</t>
  </si>
  <si>
    <t>71040733044</t>
  </si>
  <si>
    <t>71040737003</t>
  </si>
  <si>
    <t>Diferencia de cambio Ganancia</t>
  </si>
  <si>
    <t xml:space="preserve">VILUX S.A. </t>
  </si>
  <si>
    <t>Otros Créditos Corrientes y No Corrientes</t>
  </si>
  <si>
    <t>Gastos Operativos</t>
  </si>
  <si>
    <t>Las 11 notas que se acompañan forman parte integrante de los estados contables.</t>
  </si>
  <si>
    <t>Venta de acciones</t>
  </si>
  <si>
    <t>U PARAGUAY S.A.</t>
  </si>
  <si>
    <t xml:space="preserve">U PARAGUAY S.A. </t>
  </si>
  <si>
    <t>NO</t>
  </si>
  <si>
    <t>80135001-8</t>
  </si>
  <si>
    <t xml:space="preserve">UENO BANK CTA CTE 900707708 GS. </t>
  </si>
  <si>
    <t>PARAQVARIA S.A.</t>
  </si>
  <si>
    <t xml:space="preserve">Deud. Bonos Corporativos Rep. Pyg. </t>
  </si>
  <si>
    <t>AAP1057GS</t>
  </si>
  <si>
    <t>Desarrollo proyecto Iniciative</t>
  </si>
  <si>
    <t>CAC1009GS</t>
  </si>
  <si>
    <t>CAC1010GS</t>
  </si>
  <si>
    <t>CAC1012US</t>
  </si>
  <si>
    <t>UENO AFPISA</t>
  </si>
  <si>
    <t>CAC1013GS</t>
  </si>
  <si>
    <t>CRISTHIAN DAMIAN BENITEZ ORTELLADO</t>
  </si>
  <si>
    <t>CAC1014GS</t>
  </si>
  <si>
    <t xml:space="preserve">UENO AFPISA </t>
  </si>
  <si>
    <t>CAC1015US</t>
  </si>
  <si>
    <t xml:space="preserve">UENO AFPISA A COBRAR USD. </t>
  </si>
  <si>
    <t>P1021GS</t>
  </si>
  <si>
    <t>P1061GS</t>
  </si>
  <si>
    <t>FULL FOODS INTERNACIONAL E.A.S</t>
  </si>
  <si>
    <t>P1063GS</t>
  </si>
  <si>
    <t>MOXXI GROUP S.A.</t>
  </si>
  <si>
    <t>1003GS</t>
  </si>
  <si>
    <t xml:space="preserve">SUSCRIPCIONES CLIENTES FONDOS PYG. </t>
  </si>
  <si>
    <t>1004US</t>
  </si>
  <si>
    <t>SUSCRIPCIONES CLIENTES FONDOS USD.</t>
  </si>
  <si>
    <t>32428GS</t>
  </si>
  <si>
    <t xml:space="preserve">VERONICA VAZQUEZ </t>
  </si>
  <si>
    <t>32940GS</t>
  </si>
  <si>
    <t>JOSE TRINIDAD</t>
  </si>
  <si>
    <t>33021US</t>
  </si>
  <si>
    <t>FONDO MUTUO UENO CASH DOLARES</t>
  </si>
  <si>
    <t>33022GS</t>
  </si>
  <si>
    <t>FONDO MUTUO UENO CASH GUARANIES</t>
  </si>
  <si>
    <t>34173US</t>
  </si>
  <si>
    <t>GABRIEL ORLANDO FRAGOSO</t>
  </si>
  <si>
    <t>P1062US</t>
  </si>
  <si>
    <t>WISDAY S.A.</t>
  </si>
  <si>
    <t xml:space="preserve">Acreed. por neg. B. Corp. en Repo PYG. </t>
  </si>
  <si>
    <t>Sobregiro en cta. cte.</t>
  </si>
  <si>
    <t>Impuesto al Valor Agregado a pagar</t>
  </si>
  <si>
    <t>Ingresos por venta de Bonos Financieros</t>
  </si>
  <si>
    <t>Arancel BVPASA por Renta Variable  SEN</t>
  </si>
  <si>
    <t>1301015100229275GS</t>
  </si>
  <si>
    <t>13020185008</t>
  </si>
  <si>
    <t>13040199001AAP1057GS</t>
  </si>
  <si>
    <t>15010239005</t>
  </si>
  <si>
    <t>15012242001CAC1009GS</t>
  </si>
  <si>
    <t>15012242001CAC1010GS</t>
  </si>
  <si>
    <t>15012242001CAC1012US</t>
  </si>
  <si>
    <t>15012242001CAC1013GS</t>
  </si>
  <si>
    <t>15012242001CAC1014GS</t>
  </si>
  <si>
    <t>15012242001CAC1015US</t>
  </si>
  <si>
    <t>21010102001P1021GS</t>
  </si>
  <si>
    <t>21010102001P1061GS</t>
  </si>
  <si>
    <t>21010102001P1063GS</t>
  </si>
  <si>
    <t>210101020031003GS</t>
  </si>
  <si>
    <t>210101020031004US</t>
  </si>
  <si>
    <t>2101010200323661GS</t>
  </si>
  <si>
    <t>2101010200332428GS</t>
  </si>
  <si>
    <t>2101010200332940GS</t>
  </si>
  <si>
    <t>2101010200333021US</t>
  </si>
  <si>
    <t>2101010200333022GS</t>
  </si>
  <si>
    <t>2101010200334173US</t>
  </si>
  <si>
    <t>21010102005P1062US</t>
  </si>
  <si>
    <t>23010114008</t>
  </si>
  <si>
    <t>24010132001</t>
  </si>
  <si>
    <t>25010142002</t>
  </si>
  <si>
    <t>61040730003</t>
  </si>
  <si>
    <t>71010705001</t>
  </si>
  <si>
    <t>71030719001</t>
  </si>
  <si>
    <t>IVA DF 10%</t>
  </si>
  <si>
    <t xml:space="preserve">Prestamos Financieros </t>
  </si>
  <si>
    <t>11010104001CA001GS</t>
  </si>
  <si>
    <t>1102010500119410110</t>
  </si>
  <si>
    <t>11020107001193105195GS</t>
  </si>
  <si>
    <t>11020107001239006527GS</t>
  </si>
  <si>
    <t>11020107001611180763US</t>
  </si>
  <si>
    <t>11020107001611183967US</t>
  </si>
  <si>
    <t>1102010700161135243US</t>
  </si>
  <si>
    <t>11020107001619119169GS</t>
  </si>
  <si>
    <t>11020107001619185503GS</t>
  </si>
  <si>
    <t>1102010700161931677GS</t>
  </si>
  <si>
    <t>1102010700112500205368</t>
  </si>
  <si>
    <t>11020107001611279108</t>
  </si>
  <si>
    <t>11020107001619708764</t>
  </si>
  <si>
    <t>11020107001TBP001GS</t>
  </si>
  <si>
    <t>11020107002611133292US</t>
  </si>
  <si>
    <t>11020107002619133287GS</t>
  </si>
  <si>
    <t>11020105001900707708</t>
  </si>
  <si>
    <t>12020131002APD1001</t>
  </si>
  <si>
    <t>12020131003AC001GS</t>
  </si>
  <si>
    <t>12020133001ACC1001</t>
  </si>
  <si>
    <t>12020133001ACC1002</t>
  </si>
  <si>
    <t>1301015100223269GS</t>
  </si>
  <si>
    <t>1301015100223358GS</t>
  </si>
  <si>
    <t>1301015100223359GS</t>
  </si>
  <si>
    <t>1301015100223359US</t>
  </si>
  <si>
    <t>1301015100223525US</t>
  </si>
  <si>
    <t>1301015100223538GS</t>
  </si>
  <si>
    <t>1301015100223538US</t>
  </si>
  <si>
    <t>1301015100223539GS</t>
  </si>
  <si>
    <t>1301015100223539US</t>
  </si>
  <si>
    <t>1301015100223546GS</t>
  </si>
  <si>
    <t>1301015100223661GS</t>
  </si>
  <si>
    <t>1301015100223661US</t>
  </si>
  <si>
    <t>1301015100224599GS</t>
  </si>
  <si>
    <t>1301015100224312GS</t>
  </si>
  <si>
    <t>1301017500223539GS</t>
  </si>
  <si>
    <t>1301017500223539US</t>
  </si>
  <si>
    <t>13010175003DSP1002GS</t>
  </si>
  <si>
    <t>13010175003DSP1004GS</t>
  </si>
  <si>
    <t>13010175003DSP1004US</t>
  </si>
  <si>
    <t>13010175003DSP1005GS</t>
  </si>
  <si>
    <t>13010175003DSP1005US</t>
  </si>
  <si>
    <t>13010175003DSP1006GS</t>
  </si>
  <si>
    <t>13010175003DSP1006US</t>
  </si>
  <si>
    <t>13010175003DSP1008US</t>
  </si>
  <si>
    <t>13040199001AAP1039GS</t>
  </si>
  <si>
    <t>13040199001AAP1044GS</t>
  </si>
  <si>
    <t>13040199001AAP1058GS</t>
  </si>
  <si>
    <t>15012242001CAC1001GS</t>
  </si>
  <si>
    <t>15012242001CAC1003GS</t>
  </si>
  <si>
    <t>15012242001CAC004GS</t>
  </si>
  <si>
    <t>15012242001CAC1004GS</t>
  </si>
  <si>
    <t>15012242001CAC1005GS</t>
  </si>
  <si>
    <t>15012242001CAC1006GS</t>
  </si>
  <si>
    <t>15012242001CAC1007US</t>
  </si>
  <si>
    <t>15012242001CAC1008US</t>
  </si>
  <si>
    <t>21010102001P1003GS</t>
  </si>
  <si>
    <t>21010102001P1006GS</t>
  </si>
  <si>
    <t>21010102001P1007GS</t>
  </si>
  <si>
    <t>21010102001P1023GS</t>
  </si>
  <si>
    <t>21010102001P1024GS</t>
  </si>
  <si>
    <t>21010102001P1028GS</t>
  </si>
  <si>
    <t>21010102001P1031GS</t>
  </si>
  <si>
    <t>21010102001P1034GS</t>
  </si>
  <si>
    <t>21010102001P1036GS</t>
  </si>
  <si>
    <t>21010102001P1043GS</t>
  </si>
  <si>
    <t>21010102001P1045GS</t>
  </si>
  <si>
    <t>21010102001P1047GS</t>
  </si>
  <si>
    <t>21010102001P1048GS</t>
  </si>
  <si>
    <t>21010102001P1049GS</t>
  </si>
  <si>
    <t>21010102001P1050GS</t>
  </si>
  <si>
    <t>21010102001P1011GS</t>
  </si>
  <si>
    <t>21010102001P1015GS</t>
  </si>
  <si>
    <t>21010102001P1054GS</t>
  </si>
  <si>
    <t>21010102001P1056GS</t>
  </si>
  <si>
    <t>21010102001P1057GS</t>
  </si>
  <si>
    <t>21010102001P1058GS</t>
  </si>
  <si>
    <t>21010102005P1021US</t>
  </si>
  <si>
    <t>2101010200323269GS</t>
  </si>
  <si>
    <t>2101010200323358GS</t>
  </si>
  <si>
    <t>2101010200323538GS</t>
  </si>
  <si>
    <t>2101010200323538US</t>
  </si>
  <si>
    <t>2101010200323546GS</t>
  </si>
  <si>
    <t>2101010200323658US</t>
  </si>
  <si>
    <t>2101010200324312GS</t>
  </si>
  <si>
    <t>21010102003252GS</t>
  </si>
  <si>
    <t>21010102003258GS</t>
  </si>
  <si>
    <t>21010102003259GS</t>
  </si>
  <si>
    <t>2101010200326411US</t>
  </si>
  <si>
    <t>2101010200327252</t>
  </si>
  <si>
    <t>2101010200328418GS</t>
  </si>
  <si>
    <t>210101020031001GS</t>
  </si>
  <si>
    <t>210101020031002US</t>
  </si>
  <si>
    <t>2101010200323454US</t>
  </si>
  <si>
    <t>2101010200325774GS</t>
  </si>
  <si>
    <t>2101010200326589GS</t>
  </si>
  <si>
    <t>2101010200329275GS</t>
  </si>
  <si>
    <t>2101010200330051US</t>
  </si>
  <si>
    <t>2101010200330701GS</t>
  </si>
  <si>
    <t>2101010200331531GS</t>
  </si>
  <si>
    <t>26010144003CAP001GS.</t>
  </si>
  <si>
    <t>26010144003CAP002US</t>
  </si>
  <si>
    <t>26010144003CAP003GS</t>
  </si>
  <si>
    <t>26010144003CAP004GS</t>
  </si>
  <si>
    <t>26010144003CAP005GS</t>
  </si>
  <si>
    <t>26010144003CAP007GS</t>
  </si>
  <si>
    <t>26010144003CAP008GS</t>
  </si>
  <si>
    <t xml:space="preserve">Gastos a devengar </t>
  </si>
  <si>
    <t xml:space="preserve">Gastos pagados por Adelantado </t>
  </si>
  <si>
    <t>Cuentas por cobrar a Personas y Empresas Relacionadas CP</t>
  </si>
  <si>
    <t>DEUDORES VIGENTES</t>
  </si>
  <si>
    <t>U Holding S.A.R.L.</t>
  </si>
  <si>
    <t>Bancos cta. ahorro - Op. cuenta propia</t>
  </si>
  <si>
    <t>TBP002US</t>
  </si>
  <si>
    <t>TRANSFERENCIAS BANCARIAS PENDIENTES USD.</t>
  </si>
  <si>
    <t>28589GS</t>
  </si>
  <si>
    <t>ANDRE GAYOL PIRES</t>
  </si>
  <si>
    <t>32322GS</t>
  </si>
  <si>
    <t>37332GS</t>
  </si>
  <si>
    <t>FERNANDO ESTEBAN TALAVERA GUSTALE</t>
  </si>
  <si>
    <t>Intereses a cobrar Bonos Financieros USD</t>
  </si>
  <si>
    <t>(-) Intereses a devengar Bonos Financier</t>
  </si>
  <si>
    <t xml:space="preserve">Intereses a cobrar CDA USD. </t>
  </si>
  <si>
    <t>CAC1020GS</t>
  </si>
  <si>
    <t xml:space="preserve">OPERACIONES CLIENTES A COBRAR PYG. </t>
  </si>
  <si>
    <t>CAC1021US</t>
  </si>
  <si>
    <t>OPERACIONES CLIENTES A COBRAR USD.</t>
  </si>
  <si>
    <t>P1068</t>
  </si>
  <si>
    <t>GRILLON CONIGLIARO DESIREE MARIA</t>
  </si>
  <si>
    <t>P1071</t>
  </si>
  <si>
    <t>BIEDERMANN PUBLICIDAD SA</t>
  </si>
  <si>
    <t>P1072</t>
  </si>
  <si>
    <t>RODRIGUEZ BENITEZ GUSTAVO ADOLFO</t>
  </si>
  <si>
    <t>P1073</t>
  </si>
  <si>
    <t>MESQUITA OSORIO KARINA LETICIA</t>
  </si>
  <si>
    <t>32322 US</t>
  </si>
  <si>
    <t>35199US</t>
  </si>
  <si>
    <t>JORDAN CABRAL</t>
  </si>
  <si>
    <t>36282GS</t>
  </si>
  <si>
    <t>VICTOR AGUERO</t>
  </si>
  <si>
    <t>36289GS</t>
  </si>
  <si>
    <t>LEANDRO DELLAMEA</t>
  </si>
  <si>
    <t>36742GS</t>
  </si>
  <si>
    <t>MIGUEL ANGEL VALDEZ FRANCO</t>
  </si>
  <si>
    <t>36881GS</t>
  </si>
  <si>
    <t>MICHAEL DOUGLAS</t>
  </si>
  <si>
    <t>38813GS</t>
  </si>
  <si>
    <t>PEDRO GUSTAVO GALEANO OLMEDO</t>
  </si>
  <si>
    <t>P1069</t>
  </si>
  <si>
    <t>ARCE GUANES BENITA GORETTI</t>
  </si>
  <si>
    <t>CAP0010GS</t>
  </si>
  <si>
    <t xml:space="preserve">OPERACIONES A CANCELAR PYG. </t>
  </si>
  <si>
    <t>Publicidad y propaganda</t>
  </si>
  <si>
    <t>Gastos de capacitación</t>
  </si>
  <si>
    <t>Donaciones y contribuciones</t>
  </si>
  <si>
    <t>Impuestos  patentes tasas y contribucion</t>
  </si>
  <si>
    <t>11020107001TBP002US</t>
  </si>
  <si>
    <t>1301015100228589GS</t>
  </si>
  <si>
    <t>1301015100232322GS</t>
  </si>
  <si>
    <t>1301015100237332GS</t>
  </si>
  <si>
    <t>13080225007</t>
  </si>
  <si>
    <t>13080225008</t>
  </si>
  <si>
    <t>13080225023</t>
  </si>
  <si>
    <t>15012242001CAC1020GS</t>
  </si>
  <si>
    <t>15012242001CAC1021US</t>
  </si>
  <si>
    <t>21010102001P1068</t>
  </si>
  <si>
    <t>21010102001P1071</t>
  </si>
  <si>
    <t>21010102001P1072</t>
  </si>
  <si>
    <t>21010102001P1073</t>
  </si>
  <si>
    <t>2101010200323661US</t>
  </si>
  <si>
    <t>2101010200332322 US</t>
  </si>
  <si>
    <t>2101010200332322GS</t>
  </si>
  <si>
    <t>2101010200335199US</t>
  </si>
  <si>
    <t>2101010200336282GS</t>
  </si>
  <si>
    <t>2101010200336289GS</t>
  </si>
  <si>
    <t>2101010200336742GS</t>
  </si>
  <si>
    <t>2101010200336881GS</t>
  </si>
  <si>
    <t>2101010200338813GS</t>
  </si>
  <si>
    <t>21010104001P1069</t>
  </si>
  <si>
    <t>26010144003CAP0010GS</t>
  </si>
  <si>
    <t>71040731001</t>
  </si>
  <si>
    <t>71040733014</t>
  </si>
  <si>
    <t>71040733045</t>
  </si>
  <si>
    <t>71040733046</t>
  </si>
  <si>
    <t>21010104001</t>
  </si>
  <si>
    <t>Transferencias Bancarias Pendientes</t>
  </si>
  <si>
    <t>Para la Valuacion de las Inversiones temporales y permantentes se valuan a su valor de incorporación. Salvo, a la Acción de la Bolsa que se valua al último precio de transacción.</t>
  </si>
  <si>
    <t>La entidad no tiene saldos de clientes que requieran la constitución de previsiones.</t>
  </si>
  <si>
    <t>PYG</t>
  </si>
  <si>
    <t>Carlos Impagliatelli</t>
  </si>
  <si>
    <t>Leonardo Alfonzo</t>
  </si>
  <si>
    <t>Los estados financieros consolidados de Ueno Casa de Bolsa S.A. incluyen los estados financieros de la Sociedad y su controlada, Ueno Administradora de Fondos S.A. (con una participación del 74,49%). Esta consolidación se realiza conforme a lo establecido en el Capítulo 9, Artículo N° 7 de la Resolución CNV CG N° 35/23.
Los estados financieros consolidados se elaboran aplicando políticas contables consistentes y el método de "eliminación de saldos" entre ambas entidades.
Ueno Casa de Bolsa S.A. ejerce control sobre Ueno Administradora de Fondos S.A. mediante una participación superior al 50% de su capital social. Las entidades controladas se consolidan completamente desde la fecha en que se obtiene el control.</t>
  </si>
  <si>
    <t xml:space="preserve">Los estados contables han sido preparados de acuerdo a la Res. 35/23 "Reglamento General del Mercado de Valores de la Superintendencia de Valores y Normas Contables Vigentes en Paraguay. </t>
  </si>
  <si>
    <t>RAMONA MEYER</t>
  </si>
  <si>
    <t>40735GS</t>
  </si>
  <si>
    <t>FRIGORIFICO CONCEPCION S.A - EMISOR</t>
  </si>
  <si>
    <t>8543449GS</t>
  </si>
  <si>
    <t>CLAUDIA HILDEGARD</t>
  </si>
  <si>
    <t>Deudores Bonos Financieros Repo Pyg.</t>
  </si>
  <si>
    <t xml:space="preserve">(-) Intereses a devengar CDA USD. </t>
  </si>
  <si>
    <t>(-) Int. a devengar - CDA</t>
  </si>
  <si>
    <t>P1027GS</t>
  </si>
  <si>
    <t>P1029GS</t>
  </si>
  <si>
    <t>VIT BUBAK</t>
  </si>
  <si>
    <t>P1053GS</t>
  </si>
  <si>
    <t>LEONARDO RAFAEL ALFONZO SEGOVIA</t>
  </si>
  <si>
    <t>P1059GS</t>
  </si>
  <si>
    <t>LIZ RAQUEL VAZQUEZ BENITEZ</t>
  </si>
  <si>
    <t>P1076</t>
  </si>
  <si>
    <t>CRITERION S.A.</t>
  </si>
  <si>
    <t>P1077</t>
  </si>
  <si>
    <t>ABREU BOSS JOSHUA DANIEL</t>
  </si>
  <si>
    <t>P1080</t>
  </si>
  <si>
    <t>BRITEZ RETTORI, ANAHI ELIZABETH</t>
  </si>
  <si>
    <t>P1082</t>
  </si>
  <si>
    <t>TATAKUA ALIMENTOS SOCIEDAD ANONIMA</t>
  </si>
  <si>
    <t>Acreedores por compra de servicios</t>
  </si>
  <si>
    <t>P1083</t>
  </si>
  <si>
    <t>LOPEZ DE APONTE, MARIA TERESA</t>
  </si>
  <si>
    <t>P1085</t>
  </si>
  <si>
    <t>JARA GAMARRA, ROBERTO CARLOS</t>
  </si>
  <si>
    <t>12341GS</t>
  </si>
  <si>
    <t>GUILLERMO ALFONZO SEGOVIA</t>
  </si>
  <si>
    <t>23624GS</t>
  </si>
  <si>
    <t>36583GS</t>
  </si>
  <si>
    <t>OSVALDO ACOSTA</t>
  </si>
  <si>
    <t>37195GS</t>
  </si>
  <si>
    <t>LUIS DANIEL ARCE IRALA</t>
  </si>
  <si>
    <t>38813US</t>
  </si>
  <si>
    <t>PEDRO GALEANO</t>
  </si>
  <si>
    <t>39926GS</t>
  </si>
  <si>
    <t>CARLOS RODRIGUEZ</t>
  </si>
  <si>
    <t>39926US</t>
  </si>
  <si>
    <t>42164GS</t>
  </si>
  <si>
    <t xml:space="preserve">GERARDO VUYK </t>
  </si>
  <si>
    <t>42318GS</t>
  </si>
  <si>
    <t>OSVALDO CORREA</t>
  </si>
  <si>
    <t>Acreedores Títulos Renta Fija CDA  en Re</t>
  </si>
  <si>
    <t>Acreed. por neg. B. Finan. en repo PYG.</t>
  </si>
  <si>
    <t>Sueldos y Jornales/administrativos  a pa</t>
  </si>
  <si>
    <t>CAP006GS</t>
  </si>
  <si>
    <t>DESCUENTOS POR PRESTAMOS UENO</t>
  </si>
  <si>
    <t>CAP010GS</t>
  </si>
  <si>
    <t>DESCUENTOS POR SEGURO MEDICO</t>
  </si>
  <si>
    <t>Ganan. amort. dif.de precio (-) B. Finan</t>
  </si>
  <si>
    <t>Ingresos por Prima</t>
  </si>
  <si>
    <t>Prima cob tit RF emit el pais en repo</t>
  </si>
  <si>
    <t>Primas cob. -  CDA (Repo)</t>
  </si>
  <si>
    <t>Primas cob. -  Bonos Corporativos (Repo)</t>
  </si>
  <si>
    <t>Primas cob. Bonos Financieros repo.</t>
  </si>
  <si>
    <t>Aranceles pagados SIV</t>
  </si>
  <si>
    <t>Pérd. amort. dif.de precio + Bono Corp.</t>
  </si>
  <si>
    <t>Pérd. amort. dif.de precio + Bono Finan.</t>
  </si>
  <si>
    <t>Servicios de Consultoría</t>
  </si>
  <si>
    <t>Gastos de Escribanía</t>
  </si>
  <si>
    <t>Otros gastos administrativos</t>
  </si>
  <si>
    <t xml:space="preserve">Egresos por Prima </t>
  </si>
  <si>
    <t>Primas pag tít RF emit en el país repo</t>
  </si>
  <si>
    <t>Primas pag. - CDA (Repo)</t>
  </si>
  <si>
    <t>13010151002123457</t>
  </si>
  <si>
    <t>1301015100240735GS</t>
  </si>
  <si>
    <t>130101510028543449GS</t>
  </si>
  <si>
    <t>13020185001</t>
  </si>
  <si>
    <t>13020185009</t>
  </si>
  <si>
    <t>13080225024</t>
  </si>
  <si>
    <t>13080225901</t>
  </si>
  <si>
    <t>21010102001P1027GS</t>
  </si>
  <si>
    <t>21010102001P1029GS</t>
  </si>
  <si>
    <t>21010102001P1053GS</t>
  </si>
  <si>
    <t>21010102001P1059GS</t>
  </si>
  <si>
    <t>21010102001P1076</t>
  </si>
  <si>
    <t>21010102001P1077</t>
  </si>
  <si>
    <t>21010102001P1080</t>
  </si>
  <si>
    <t>21010102001P1082</t>
  </si>
  <si>
    <t>21010102002P1083</t>
  </si>
  <si>
    <t>21010102002P1085</t>
  </si>
  <si>
    <t>2101010200312341GS</t>
  </si>
  <si>
    <t>2101010200323539GS</t>
  </si>
  <si>
    <t>2101010200338813US</t>
  </si>
  <si>
    <t>2101010200339926GS</t>
  </si>
  <si>
    <t>2101010200342164GS</t>
  </si>
  <si>
    <t>23010114001</t>
  </si>
  <si>
    <t>23010114009</t>
  </si>
  <si>
    <t>26010144003CAP006GS</t>
  </si>
  <si>
    <t>26010144003CAP010GS</t>
  </si>
  <si>
    <t>61040746006</t>
  </si>
  <si>
    <t>61070768001</t>
  </si>
  <si>
    <t>61070768003</t>
  </si>
  <si>
    <t>61070768004</t>
  </si>
  <si>
    <t>71010705005</t>
  </si>
  <si>
    <t>71030719005</t>
  </si>
  <si>
    <t>71030719006</t>
  </si>
  <si>
    <t>71040733021</t>
  </si>
  <si>
    <t>71040733023</t>
  </si>
  <si>
    <t>71040733063</t>
  </si>
  <si>
    <t>71060747001</t>
  </si>
  <si>
    <t>Ingresos por administración de cartera</t>
  </si>
  <si>
    <t>Impreso Por:</t>
  </si>
  <si>
    <t>fozorio</t>
  </si>
  <si>
    <t>12500205368</t>
  </si>
  <si>
    <t>611279108</t>
  </si>
  <si>
    <t>619708764</t>
  </si>
  <si>
    <t>21010102002</t>
  </si>
  <si>
    <t>25010140006</t>
  </si>
  <si>
    <t>6107</t>
  </si>
  <si>
    <t>61070768</t>
  </si>
  <si>
    <t>71030</t>
  </si>
  <si>
    <t>71030719</t>
  </si>
  <si>
    <t>71060</t>
  </si>
  <si>
    <t>71060747</t>
  </si>
  <si>
    <t>2101010200323624GS</t>
  </si>
  <si>
    <t>2101010200336583GS</t>
  </si>
  <si>
    <t>2101010200337195GS</t>
  </si>
  <si>
    <t>2101010200339926US</t>
  </si>
  <si>
    <t>2101010200342318GS</t>
  </si>
  <si>
    <t>Obligac. por Contratos de Underwriting (Nota 6 – p)</t>
  </si>
  <si>
    <t>Honorarios a Pagar (Nota 5 – l)</t>
  </si>
  <si>
    <t>Otros Pasivos Corrientes  (Nota 5 – q)</t>
  </si>
  <si>
    <t>Empresas Relacionadas (Nota 5– r )</t>
  </si>
  <si>
    <t>Ajustes/desafectación de resultados acumulados</t>
  </si>
  <si>
    <t>Los Activos y Pasivos, moneda extranjera se valúan a su valor de cotización al cierre, de acuerdo con las disposiciones de la D.N.I.T., Ley 6380/19. Los Estados Contables no reconocen en forma integral los efectos de la inflación en la situación patrimonial y financiera de la sociedad, en los resultados de sus operaciones en atención a que la corrección monetaria no constituye una práctica contable aceptada en el Paraguay.</t>
  </si>
  <si>
    <t>Los Gastos de constitución y de organización serán amortizados según lo establecido en la Ley N° 6380/19 y su reglamentación.</t>
  </si>
  <si>
    <t>a)  Valuación en moneda extranjera.</t>
  </si>
  <si>
    <t>Bancos Cta. Cte.</t>
  </si>
  <si>
    <t>614187857US</t>
  </si>
  <si>
    <t>UENO CTA CTE 614187857 USD.</t>
  </si>
  <si>
    <t>1127229GS</t>
  </si>
  <si>
    <t>SOLAR 1127229 GS</t>
  </si>
  <si>
    <t>12700640621</t>
  </si>
  <si>
    <t>CONTINENTAL CTA AHORRO 1270064062101 USD</t>
  </si>
  <si>
    <t>6192210970G</t>
  </si>
  <si>
    <t>UENO CTA CTE 6192210970 GS</t>
  </si>
  <si>
    <t>CDA PYG.</t>
  </si>
  <si>
    <t>Bonos Financieros PYG.</t>
  </si>
  <si>
    <t>Deud. Bonos Financieros Repo Pyg.</t>
  </si>
  <si>
    <t>AAP1004US</t>
  </si>
  <si>
    <t>DISCOVER PARAGUAY S.A.</t>
  </si>
  <si>
    <t>P1020GS</t>
  </si>
  <si>
    <t>GRUPO VAZQUEZ S.A.E.</t>
  </si>
  <si>
    <t>P1023</t>
  </si>
  <si>
    <t>P1089</t>
  </si>
  <si>
    <t>DISCOVER PARAGUAY SOCIEDAD ANONIMA</t>
  </si>
  <si>
    <t>P1093</t>
  </si>
  <si>
    <t>GROSS BROWN CONSULTING S.A.</t>
  </si>
  <si>
    <t>1022GS</t>
  </si>
  <si>
    <t>LUIS ALBERTO HUESPE IGLESIA</t>
  </si>
  <si>
    <t>123102GS</t>
  </si>
  <si>
    <t>ANDERSON DEPAE DA SILVA</t>
  </si>
  <si>
    <t>31676US</t>
  </si>
  <si>
    <t>32512GS</t>
  </si>
  <si>
    <t>DORIHAM RUSSO</t>
  </si>
  <si>
    <t>44268GS</t>
  </si>
  <si>
    <t>BETHANY ANN BOSS</t>
  </si>
  <si>
    <t>45405GS</t>
  </si>
  <si>
    <t>JOSE LUIS HEISECKE RICCIARDI</t>
  </si>
  <si>
    <t xml:space="preserve">GRUPO VAZQUEZ A PAGAR GS. </t>
  </si>
  <si>
    <t>1002GS</t>
  </si>
  <si>
    <t xml:space="preserve">U PARAGUAY A PAGAR GS. </t>
  </si>
  <si>
    <t>Com. cob. Op. Int. bursátil  R.F. Bonos</t>
  </si>
  <si>
    <t xml:space="preserve">Com. cob. Op. Inter. extrabursatil R.V. </t>
  </si>
  <si>
    <t xml:space="preserve">Com. cob. Op. Int. extrabursátil  R.F. </t>
  </si>
  <si>
    <t>Venta - CDA</t>
  </si>
  <si>
    <t>Venta - Bonos Corporativos</t>
  </si>
  <si>
    <t>Venta - Bonos Financieros</t>
  </si>
  <si>
    <t>61040730008</t>
  </si>
  <si>
    <t>Venta - Bonos del Tesoro</t>
  </si>
  <si>
    <t>61040742002</t>
  </si>
  <si>
    <t xml:space="preserve"> Dividendos cob.- Instrumento R.V.</t>
  </si>
  <si>
    <t>Ganan. amort. dif.de precio (-) CDA</t>
  </si>
  <si>
    <t>Ganan. amort. dif.de precio (-) B. Corpo</t>
  </si>
  <si>
    <t>61050758011</t>
  </si>
  <si>
    <t>Primas cob. -  Bonos Financieros repo.</t>
  </si>
  <si>
    <t>Pérd. amort. dif.de precio + CDA</t>
  </si>
  <si>
    <t>71030719007</t>
  </si>
  <si>
    <t>Pérd amort dif.de precio + Bono Tesoro</t>
  </si>
  <si>
    <t>71040735008</t>
  </si>
  <si>
    <t>Egresos por diferencia de cambio pasivos</t>
  </si>
  <si>
    <t>CUENTAS DE CONTINGENCIA DEUDORAS</t>
  </si>
  <si>
    <t>Cuentas de Contingencia Deudoras</t>
  </si>
  <si>
    <t>41010601001</t>
  </si>
  <si>
    <t>CUENTAS DE CONTINGENCIA ACREEDORAS</t>
  </si>
  <si>
    <t>Cuentas de Contingencia Acreedoras</t>
  </si>
  <si>
    <t>42010602001</t>
  </si>
  <si>
    <t>11020105001614187857US</t>
  </si>
  <si>
    <t>110201070011127229GS</t>
  </si>
  <si>
    <t>1102010700112700640621</t>
  </si>
  <si>
    <t>110201070016192210970G</t>
  </si>
  <si>
    <t>13040199001AAP1004US</t>
  </si>
  <si>
    <t>21010102001P1020GS</t>
  </si>
  <si>
    <t>21010102002P1023</t>
  </si>
  <si>
    <t>21010102002P1089</t>
  </si>
  <si>
    <t>21010102002P1093</t>
  </si>
  <si>
    <t>210101020031022GS</t>
  </si>
  <si>
    <t>21010102003123102GS</t>
  </si>
  <si>
    <t>2101010200331676US</t>
  </si>
  <si>
    <t>2101010200332512GS</t>
  </si>
  <si>
    <t>2101010200344268GS</t>
  </si>
  <si>
    <t>2101010200345405GS</t>
  </si>
  <si>
    <t>260101440021001GS</t>
  </si>
  <si>
    <t>260101440021002GS</t>
  </si>
  <si>
    <t>Dividendos cob.- Instrumento R.V.</t>
  </si>
  <si>
    <t xml:space="preserve">Capital Integrado </t>
  </si>
  <si>
    <r>
      <t>Las 11</t>
    </r>
    <r>
      <rPr>
        <sz val="10"/>
        <color indexed="10"/>
        <rFont val="Calibri"/>
        <family val="2"/>
        <scheme val="minor"/>
      </rPr>
      <t xml:space="preserve"> </t>
    </r>
    <r>
      <rPr>
        <sz val="10"/>
        <rFont val="Calibri"/>
        <family val="2"/>
        <scheme val="minor"/>
      </rPr>
      <t>notas que se acompañan forman parte integrante de los estados contables.</t>
    </r>
  </si>
  <si>
    <t>La Sociedad tendrá por objeto principal dedicarse, por cuenta propia, de terceros o asociada a terceros, tanto en el país como en el extranjero, a todo acto de lícito comercio y al solo efecto enunciativo, se citan las siguientes actividades: a) REPRESENTACIÓN: Toda forma de representación de personas físicas O jurídicas, tanto nacionales como extranjeras y todo tipo de mandatos y gestión de negocios ajenos. Representación, negociación y/o gestión de marcas, patentes, licencias, franquicias y toda clase de concesión de empresas del país y/o del exterior.- b) LEASING: Realización de todo tipo de leasing de maquinarias, implementos y equipos de toda clase y destino, en el país o en el extranjero, con expresa exclusión de los contratos de leasing propios de entidades financieras, filiales de estas u otras de carácter especial.- c) FACTORING: Toda clase de operación de factoring nacional y/o internacional.· d) FRANCHlSING: Toda clase de operación de franchising nacional y/o internacional.-</t>
  </si>
  <si>
    <t xml:space="preserve">Instrumento </t>
  </si>
  <si>
    <t xml:space="preserve">TIPO </t>
  </si>
  <si>
    <t>SERIE</t>
  </si>
  <si>
    <t>Cantidad</t>
  </si>
  <si>
    <t xml:space="preserve">Corporativo </t>
  </si>
  <si>
    <t>PYPYC05F0865</t>
  </si>
  <si>
    <t>PROYEC S.A.E</t>
  </si>
  <si>
    <t>PYVLX06F7598</t>
  </si>
  <si>
    <t>PYAMO06F8187</t>
  </si>
  <si>
    <t>ALAMO S.A.</t>
  </si>
  <si>
    <t xml:space="preserve">Financiero </t>
  </si>
  <si>
    <t>PYFIN02F6500</t>
  </si>
  <si>
    <t>SUDAMERIS BANK S.A.E.C.A.</t>
  </si>
  <si>
    <t>PYBRO02F9092</t>
  </si>
  <si>
    <t>Banco Río</t>
  </si>
  <si>
    <t>UENO BANK</t>
  </si>
  <si>
    <t>Prima de Emisión</t>
  </si>
  <si>
    <t>Primas cobradas</t>
  </si>
  <si>
    <t>TC</t>
  </si>
  <si>
    <t>Accionista 99,99%</t>
  </si>
  <si>
    <t>Accionista 0,01%</t>
  </si>
  <si>
    <t>Capital Suscripto G. 12.214.000.000</t>
  </si>
  <si>
    <t>Capital Integrado G. 12.214.000.000</t>
  </si>
  <si>
    <t>Auditor Externo Independiente Asignado: Grant Thorton</t>
  </si>
  <si>
    <t xml:space="preserve">Director Suplente </t>
  </si>
  <si>
    <t>Número de Inscripción en el Registro de la SIV: N° 138/2024</t>
  </si>
  <si>
    <t>Superavit</t>
  </si>
  <si>
    <t>Reserva superavit</t>
  </si>
  <si>
    <t>Reservas superavit</t>
  </si>
  <si>
    <t>DICIEMBRE 2024</t>
  </si>
  <si>
    <t>Cuentas de orden</t>
  </si>
  <si>
    <t>CAJA GS. - MATRIZ</t>
  </si>
  <si>
    <t>0310197309U</t>
  </si>
  <si>
    <t>BANCOP CTA DE AHORRO 0310197309USD</t>
  </si>
  <si>
    <t>13010151001</t>
  </si>
  <si>
    <t>Deud. serv. de int. bursátil - Acciones</t>
  </si>
  <si>
    <t>37862GS</t>
  </si>
  <si>
    <t>Deud. serv. de int. bursátil Renta Fija</t>
  </si>
  <si>
    <t>VALORES CASA DE BOLSA S.A.</t>
  </si>
  <si>
    <t>23546US</t>
  </si>
  <si>
    <t>38277GS</t>
  </si>
  <si>
    <t>SARA LORENA LUBIAN OLMEDO</t>
  </si>
  <si>
    <t>48814US</t>
  </si>
  <si>
    <t>RADICE S.A.E.C.A - EMISOR</t>
  </si>
  <si>
    <t>Deud. por serv. - Asesoría financiera</t>
  </si>
  <si>
    <t>13020185004</t>
  </si>
  <si>
    <t>Deud. Bonos Financieros Repo Usd.</t>
  </si>
  <si>
    <t>P1039GS</t>
  </si>
  <si>
    <t>INVERSIONES RIO DULCE S.A.</t>
  </si>
  <si>
    <t>P1100</t>
  </si>
  <si>
    <t>BEX SA</t>
  </si>
  <si>
    <t>Fondo Mutuo ueno Cash Dólares</t>
  </si>
  <si>
    <t>34139US</t>
  </si>
  <si>
    <t>LORENZO ARACENA</t>
  </si>
  <si>
    <t>39143GS</t>
  </si>
  <si>
    <t>GUSTAVO SACCARELLO</t>
  </si>
  <si>
    <t>39578GS</t>
  </si>
  <si>
    <t>HERNAN HEREBIA</t>
  </si>
  <si>
    <t>46442US</t>
  </si>
  <si>
    <t>FABRICIO RICARDO LADJET</t>
  </si>
  <si>
    <t>46502US</t>
  </si>
  <si>
    <t>LUCAS MARCELO DI BIASE</t>
  </si>
  <si>
    <t>46621US</t>
  </si>
  <si>
    <t>HUGO ADRIAN DEZEO</t>
  </si>
  <si>
    <t>23010114011</t>
  </si>
  <si>
    <t>Acreed. por negoc. B. FInan. en Repo USD</t>
  </si>
  <si>
    <t>CAP012GS</t>
  </si>
  <si>
    <t xml:space="preserve">GRUPO VAZQUEZ A PAGAR PYG. </t>
  </si>
  <si>
    <t>CAP012US</t>
  </si>
  <si>
    <t xml:space="preserve">GRUPO VAZQUEZ A PAGAR USD. </t>
  </si>
  <si>
    <t>CAP013GS</t>
  </si>
  <si>
    <t>CONDONACION DE DEUDA</t>
  </si>
  <si>
    <t>31030506006</t>
  </si>
  <si>
    <t>Superávit por revaluación de acciones</t>
  </si>
  <si>
    <t>Int. cob.- Instr. cartera propia R. Fija</t>
  </si>
  <si>
    <t>61040746009</t>
  </si>
  <si>
    <t>Ganan. amort. dif. de precio (-)B. Tesor</t>
  </si>
  <si>
    <t>Primas cob. -  Bonos Financieros (Repo)</t>
  </si>
  <si>
    <t>Pérd. amort. dif.de precio + Bono Subo.</t>
  </si>
  <si>
    <t>71040733040</t>
  </si>
  <si>
    <t>Papelería, útiles e impresos</t>
  </si>
  <si>
    <t>71060747003</t>
  </si>
  <si>
    <t>Primas pag. -  Bonos Corp. (Repo) PYG.</t>
  </si>
  <si>
    <t>71060747004</t>
  </si>
  <si>
    <t>Primas pag. -  Bonos Finan. (Repo) PYG.</t>
  </si>
  <si>
    <t>Agrupador</t>
  </si>
  <si>
    <t>Inicio</t>
  </si>
  <si>
    <t>Fecha</t>
  </si>
  <si>
    <t xml:space="preserve">Cuenta </t>
  </si>
  <si>
    <t xml:space="preserve">Importe </t>
  </si>
  <si>
    <t>Totales en Miles</t>
  </si>
  <si>
    <t>Importe PYG</t>
  </si>
  <si>
    <t xml:space="preserve">Importe USD. </t>
  </si>
  <si>
    <t>PYITI10F3664</t>
  </si>
  <si>
    <t>ITTI S.A.E.C.A.</t>
  </si>
  <si>
    <t>TELECEL SAE</t>
  </si>
  <si>
    <t>PYPYC04F0858</t>
  </si>
  <si>
    <t>PYTAU12F1841</t>
  </si>
  <si>
    <t>PYITI01F1396</t>
  </si>
  <si>
    <t>PYGVA06F2361</t>
  </si>
  <si>
    <t>PYGVA05F2354</t>
  </si>
  <si>
    <t>PYFIN01F1585</t>
  </si>
  <si>
    <t>ZETA BANCO S.A.E.C.A.</t>
  </si>
  <si>
    <t>PYFIN02F1592</t>
  </si>
  <si>
    <t>PYFIN03F1609</t>
  </si>
  <si>
    <t>Totales en Guaraníes</t>
  </si>
  <si>
    <t>110201070010310197309U</t>
  </si>
  <si>
    <t>1301015100137862GS</t>
  </si>
  <si>
    <t>130101510021001GS</t>
  </si>
  <si>
    <t>1301015100223546US</t>
  </si>
  <si>
    <t>1301015100238277GS</t>
  </si>
  <si>
    <t>1301015100248814US</t>
  </si>
  <si>
    <t>21010102001P1039GS</t>
  </si>
  <si>
    <t>21010102001P1100</t>
  </si>
  <si>
    <t>21010102002P1007GS</t>
  </si>
  <si>
    <t>21010102002P1029GS</t>
  </si>
  <si>
    <t>21010102002P1053GS</t>
  </si>
  <si>
    <t>21010102002P1077</t>
  </si>
  <si>
    <t>2101010200334139US</t>
  </si>
  <si>
    <t>2101010200339143GS</t>
  </si>
  <si>
    <t>2101010200339578GS</t>
  </si>
  <si>
    <t>2101010200346442US</t>
  </si>
  <si>
    <t>2101010200346502US</t>
  </si>
  <si>
    <t>2101010200346621US</t>
  </si>
  <si>
    <t>26010144003CAP012GS</t>
  </si>
  <si>
    <t>26010144003CAP012US</t>
  </si>
  <si>
    <t>26010144003CAP013GS</t>
  </si>
  <si>
    <t>Primas pagadas por operaciones de repo</t>
  </si>
  <si>
    <t>=+F[-1]C-'Analitico Sistema'!F[-75]C[2]</t>
  </si>
  <si>
    <t>=+F[-33]C+F[-2]C</t>
  </si>
  <si>
    <r>
      <t>Las 11</t>
    </r>
    <r>
      <rPr>
        <b/>
        <sz val="8"/>
        <color indexed="10"/>
        <rFont val="Calibri"/>
        <family val="2"/>
      </rPr>
      <t xml:space="preserve"> </t>
    </r>
    <r>
      <rPr>
        <b/>
        <sz val="8"/>
        <color indexed="8"/>
        <rFont val="Calibri"/>
        <family val="2"/>
      </rPr>
      <t>notas que se acompañan forman parte integrante de los Estados Contables.</t>
    </r>
  </si>
  <si>
    <t xml:space="preserve">La entidad  tiene participación en la Bolsa de Valores por valor Nominal de  Gs. 600.000.000 (Guaraníes Seiscientos millones).- y en la Administradora de fondos acciones por Valor de Gs. 3.787.000.000 (Tres Mil Setecientos Ochenta y Siete Millones). </t>
  </si>
  <si>
    <t>BANCOS</t>
  </si>
  <si>
    <t>Total Bancos en moneda extrangera</t>
  </si>
  <si>
    <t>Total Deudores Vigentes en moneda extrangera</t>
  </si>
  <si>
    <t>Total Inversiones en moneda extrangera</t>
  </si>
  <si>
    <t>Acciones Afpisa</t>
  </si>
  <si>
    <t>BONOS CECON PYCEC01F3409</t>
  </si>
  <si>
    <t xml:space="preserve">CDA EN GARANTIA BANCO RIO SERIE AH N° 2608 </t>
  </si>
  <si>
    <t>CDA EN GARANTIA BANCO RIO SERIE AH N° 2610</t>
  </si>
  <si>
    <t>Valor Libro de la Acción</t>
  </si>
  <si>
    <t>Total Inversion Largo Plazo</t>
  </si>
  <si>
    <t>Valor Contable Gs.</t>
  </si>
  <si>
    <t>MOVIMIENTOS</t>
  </si>
  <si>
    <t xml:space="preserve">Tipo </t>
  </si>
  <si>
    <t>Reservas superavit acciones bolsa</t>
  </si>
  <si>
    <t>De acuerdo con lo previsto en los artículos 113 y 114 de la Ley 5810/2017, la entidad tiene constituida como garantía Gs.1.291.091.000- , representados por Bonos emitidos por CECON SAE y CDA emitidos por BANCO RIO</t>
  </si>
  <si>
    <t>No Posee sanciones con la Superintendencia de Valores u otras entidades fiscalizadoras.</t>
  </si>
  <si>
    <t>Ingresos por Operaciones bursátiles e intermediación</t>
  </si>
  <si>
    <t>Ingreso por Amortización de Diferencial de precio compra</t>
  </si>
  <si>
    <t>Condonación de deuda</t>
  </si>
  <si>
    <t xml:space="preserve">Total Ingresos </t>
  </si>
  <si>
    <t xml:space="preserve">Total Egresos </t>
  </si>
  <si>
    <t xml:space="preserve">Concepto </t>
  </si>
  <si>
    <t>CLIENTE</t>
  </si>
  <si>
    <t>FECHA DE EMISIÓN</t>
  </si>
  <si>
    <t>FECHA DE VENCIMIENTO</t>
  </si>
  <si>
    <t>VALOR NOMINAL</t>
  </si>
  <si>
    <t>MONEDA</t>
  </si>
  <si>
    <t>TASA</t>
  </si>
  <si>
    <t>PERIODICIDAD DE PAGO</t>
  </si>
  <si>
    <t>CUPONES</t>
  </si>
  <si>
    <t>FECHA DE COMPRA</t>
  </si>
  <si>
    <t>SANTIAGO PEÑA PALACIOS</t>
  </si>
  <si>
    <t>AA1182</t>
  </si>
  <si>
    <t>FIC</t>
  </si>
  <si>
    <t>GUARANÍES</t>
  </si>
  <si>
    <t>MENSUAL</t>
  </si>
  <si>
    <t>FISICO</t>
  </si>
  <si>
    <t>AA7795</t>
  </si>
  <si>
    <t>FINEXPAR</t>
  </si>
  <si>
    <t>ELECTRONICO</t>
  </si>
  <si>
    <t>AA7796</t>
  </si>
  <si>
    <t>AA7797</t>
  </si>
  <si>
    <t>AA7798</t>
  </si>
  <si>
    <t>BL0228</t>
  </si>
  <si>
    <t>INTERFISA</t>
  </si>
  <si>
    <t>AA4185</t>
  </si>
  <si>
    <t>BASA</t>
  </si>
  <si>
    <t>DA9048</t>
  </si>
  <si>
    <t>CONTINENTAL</t>
  </si>
  <si>
    <t>TRIMESTRAL</t>
  </si>
  <si>
    <t>UU1375</t>
  </si>
  <si>
    <t>UENO</t>
  </si>
  <si>
    <t>UU 2772</t>
  </si>
  <si>
    <t>BC 7936</t>
  </si>
  <si>
    <t>BC 6945</t>
  </si>
  <si>
    <t>BC 7181</t>
  </si>
  <si>
    <t>BC 7180</t>
  </si>
  <si>
    <t>BC 7182</t>
  </si>
  <si>
    <t>BC 7183</t>
  </si>
  <si>
    <t>BC 7184</t>
  </si>
  <si>
    <t>BC 7185</t>
  </si>
  <si>
    <t>BB 9356</t>
  </si>
  <si>
    <t>AA 7275</t>
  </si>
  <si>
    <t>BNF</t>
  </si>
  <si>
    <t>ANUAL</t>
  </si>
  <si>
    <t>AA 7274</t>
  </si>
  <si>
    <t>AA 7273</t>
  </si>
  <si>
    <t>AA 7272</t>
  </si>
  <si>
    <t>AA 7276</t>
  </si>
  <si>
    <t>AA 7288</t>
  </si>
  <si>
    <t>AA 6394</t>
  </si>
  <si>
    <t>SEMESTRAL</t>
  </si>
  <si>
    <t>AA 6393</t>
  </si>
  <si>
    <t>AA 6392</t>
  </si>
  <si>
    <t>AA 6391</t>
  </si>
  <si>
    <t>AA 6390</t>
  </si>
  <si>
    <t>AA 6389</t>
  </si>
  <si>
    <t>AA 6388</t>
  </si>
  <si>
    <t>AA 6387</t>
  </si>
  <si>
    <t>AA 5876</t>
  </si>
  <si>
    <t>AB 8617</t>
  </si>
  <si>
    <t>AL VENCIMIENTO</t>
  </si>
  <si>
    <t>AB 7576</t>
  </si>
  <si>
    <t>FPJ</t>
  </si>
  <si>
    <t>BA 3419</t>
  </si>
  <si>
    <t>SOLAR</t>
  </si>
  <si>
    <t>BA 3337</t>
  </si>
  <si>
    <t>BA 3338</t>
  </si>
  <si>
    <t>BA 3163</t>
  </si>
  <si>
    <t>BA 4149</t>
  </si>
  <si>
    <t>BA 4150</t>
  </si>
  <si>
    <t>DC 1545</t>
  </si>
  <si>
    <t>SUDAMERIS</t>
  </si>
  <si>
    <t>DC 1540</t>
  </si>
  <si>
    <t>DC 1539</t>
  </si>
  <si>
    <t>DC 1546</t>
  </si>
  <si>
    <t>MM 6277</t>
  </si>
  <si>
    <t>DOLARES</t>
  </si>
  <si>
    <t>UU 9239</t>
  </si>
  <si>
    <t>UU 9240</t>
  </si>
  <si>
    <t>UU 9241</t>
  </si>
  <si>
    <t>UU 8245</t>
  </si>
  <si>
    <t>FA 6013</t>
  </si>
  <si>
    <t>GNB</t>
  </si>
  <si>
    <t>EA 6172</t>
  </si>
  <si>
    <t>EA 6173</t>
  </si>
  <si>
    <t>EA 6269</t>
  </si>
  <si>
    <t>AB 1292</t>
  </si>
  <si>
    <t>AB 1291</t>
  </si>
  <si>
    <t>AB 2477</t>
  </si>
  <si>
    <t>AB 2098</t>
  </si>
  <si>
    <t>AB 2099</t>
  </si>
  <si>
    <t>AB 2100</t>
  </si>
  <si>
    <t>AB 1287</t>
  </si>
  <si>
    <t>AB 1288</t>
  </si>
  <si>
    <t>NE 7935</t>
  </si>
  <si>
    <t>FAMILIAR</t>
  </si>
  <si>
    <t>GUARANIES</t>
  </si>
  <si>
    <t>NE 7936</t>
  </si>
  <si>
    <t>NE 7940</t>
  </si>
  <si>
    <t>NE 7943</t>
  </si>
  <si>
    <t>NE 2678</t>
  </si>
  <si>
    <t>NE 2679</t>
  </si>
  <si>
    <t>NE 2680</t>
  </si>
  <si>
    <t>NE 2681</t>
  </si>
  <si>
    <t>AC 1755</t>
  </si>
  <si>
    <t>TU FINANCIERA</t>
  </si>
  <si>
    <t>AC 3234</t>
  </si>
  <si>
    <t>AC 3235</t>
  </si>
  <si>
    <t>AC 3236</t>
  </si>
  <si>
    <t>AH 3273</t>
  </si>
  <si>
    <t>BANCO CONTINENTAL SA EMISORA DE CAPITAL ABIERTO</t>
  </si>
  <si>
    <t>AH 3274</t>
  </si>
  <si>
    <t>DA 8597</t>
  </si>
  <si>
    <t xml:space="preserve">EA 0474 </t>
  </si>
  <si>
    <t>EA 0473</t>
  </si>
  <si>
    <t>EA 2074</t>
  </si>
  <si>
    <t>EA 2075</t>
  </si>
  <si>
    <t>EA 2076</t>
  </si>
  <si>
    <t>EA 2077</t>
  </si>
  <si>
    <t>EA 2078</t>
  </si>
  <si>
    <t>EA 2079</t>
  </si>
  <si>
    <t>EA 2080</t>
  </si>
  <si>
    <t>EA 2081</t>
  </si>
  <si>
    <t>EL 0029</t>
  </si>
  <si>
    <t>BD 9771</t>
  </si>
  <si>
    <t>BANCO ITAU PARAGUAY SA</t>
  </si>
  <si>
    <t>BD 9778</t>
  </si>
  <si>
    <t>BD 9798</t>
  </si>
  <si>
    <t>CARTERA PROPIA</t>
  </si>
  <si>
    <t>UENO BANK SOCIEDAD ANÓNIMA</t>
  </si>
  <si>
    <t>PAGARES</t>
  </si>
  <si>
    <t>ACCIONES</t>
  </si>
  <si>
    <t xml:space="preserve">NRO. </t>
  </si>
  <si>
    <t>532/22</t>
  </si>
  <si>
    <t>UENO HOLDING (CCO)</t>
  </si>
  <si>
    <t>533/22</t>
  </si>
  <si>
    <t>748/24</t>
  </si>
  <si>
    <t xml:space="preserve">UENO HOLDING </t>
  </si>
  <si>
    <t>RANGO</t>
  </si>
  <si>
    <t>CLASE</t>
  </si>
  <si>
    <t>CANTIDAD</t>
  </si>
  <si>
    <t>FINANCIERA UENO S.A.E.C.A.</t>
  </si>
  <si>
    <t>ORDINARIA VS</t>
  </si>
  <si>
    <t>UENO SEGUROS</t>
  </si>
  <si>
    <t>ANTONIO AUGUSTO TURRO VELAZQUEZ</t>
  </si>
  <si>
    <t>MARIA AMERICA CABALLERO DE SARUBBI</t>
  </si>
  <si>
    <t>NICOLAS TOLENTINO SARUBBI ZAYAS</t>
  </si>
  <si>
    <t>U PARAGUAY S.A</t>
  </si>
  <si>
    <t>ROMILDA CONCEPCION NUNES DE LEVI</t>
  </si>
  <si>
    <t>RAMIRA ALMADA COLMAN</t>
  </si>
  <si>
    <t>GERARDO VALIENTE VERON</t>
  </si>
  <si>
    <t>HECTOR MANUEL SARUBBI CABALLERO</t>
  </si>
  <si>
    <t>JORGE RICARDO SARUBBI CABALLERO</t>
  </si>
  <si>
    <t>JOSE JAVIER SARUBBI CABALLERO</t>
  </si>
  <si>
    <t>MARTIN MARCELO SARUBBI CABALLERO</t>
  </si>
  <si>
    <t>PREFERIDAS</t>
  </si>
  <si>
    <t>ELECTROBAN S.A.E.C.A.</t>
  </si>
  <si>
    <r>
      <rPr>
        <sz val="11"/>
        <color theme="1"/>
        <rFont val="Calibri"/>
        <family val="2"/>
      </rPr>
      <t xml:space="preserve">ITTI </t>
    </r>
    <r>
      <rPr>
        <sz val="11"/>
        <color rgb="FF000000"/>
        <rFont val="Calibri"/>
        <family val="2"/>
      </rPr>
      <t>S.AE</t>
    </r>
    <r>
      <rPr>
        <sz val="11"/>
        <color theme="1"/>
        <rFont val="Calibri"/>
        <family val="2"/>
      </rPr>
      <t>.C.A.</t>
    </r>
  </si>
  <si>
    <t>FEDERICO MIGUEL VAZQUEZ VILLASANTI</t>
  </si>
  <si>
    <t>GRUPO VAZQUEZ S.A.E/ FEDERICO MIGUEL VAZQUEZ VILLASANTI</t>
  </si>
  <si>
    <t xml:space="preserve">U Holding SaRL </t>
  </si>
  <si>
    <t>Sobregiro en cuenta corriente</t>
  </si>
  <si>
    <t>3.3. Política de Constitución de Previsiones:</t>
  </si>
  <si>
    <t xml:space="preserve">Identificación: </t>
  </si>
  <si>
    <t xml:space="preserve">DETALLE DE  VINCULOS PATRIMONIALES EN OTRAS ENTIDADES DE LOS DIRECTORES, SINDICOS Y OPERADORES </t>
  </si>
  <si>
    <t>Porcentaje de Participación</t>
  </si>
  <si>
    <t>Composición del directorio</t>
  </si>
  <si>
    <t>CAPITAL DE LA SOCIEDAD</t>
  </si>
  <si>
    <t>RICARDO JOSE GUSTALE CARDONI</t>
  </si>
  <si>
    <t xml:space="preserve">Primas pag. - CDA (Repo) </t>
  </si>
  <si>
    <t>PYAMO09F9711</t>
  </si>
  <si>
    <t xml:space="preserve">Primas pag. -  Bonos Corp. (Repo) </t>
  </si>
  <si>
    <t xml:space="preserve">Primas pag. -  Bonos Finan. (Repo) </t>
  </si>
  <si>
    <t>Primas pag. -  Bonos Finan. (Repo) USD.</t>
  </si>
  <si>
    <t>6112210972U</t>
  </si>
  <si>
    <t>UENO CTA AHORRO 6112210972 USD</t>
  </si>
  <si>
    <t>311000206US</t>
  </si>
  <si>
    <t>SOLAR 311000206 USD</t>
  </si>
  <si>
    <t>P1103</t>
  </si>
  <si>
    <t>SICAV SA</t>
  </si>
  <si>
    <t>23059GS</t>
  </si>
  <si>
    <t>SERGIO VARGAS</t>
  </si>
  <si>
    <t>38315GS</t>
  </si>
  <si>
    <t>GIOVANNI SOUZA</t>
  </si>
  <si>
    <t>52235US</t>
  </si>
  <si>
    <t>V MEDIA S.A.</t>
  </si>
  <si>
    <t>P1094GS</t>
  </si>
  <si>
    <t>CAMARA DE ANUNCIANTES DEL PARAGUAY</t>
  </si>
  <si>
    <t>Software Informático</t>
  </si>
  <si>
    <t>P1095US</t>
  </si>
  <si>
    <t>TECHNOMA SAECA</t>
  </si>
  <si>
    <t>53663GS</t>
  </si>
  <si>
    <t>MERCOPLAST S.A.</t>
  </si>
  <si>
    <t>P1096GS</t>
  </si>
  <si>
    <t>EDITORIAL EL PAIS SA</t>
  </si>
  <si>
    <t>54006US</t>
  </si>
  <si>
    <t>P1097US</t>
  </si>
  <si>
    <t>BROKERWARE S.A.</t>
  </si>
  <si>
    <t>Gastos de comercialización</t>
  </si>
  <si>
    <t>Del   01/01/2025   al   31/12/2025</t>
  </si>
  <si>
    <t>15010239003</t>
  </si>
  <si>
    <t>71040731</t>
  </si>
  <si>
    <t>71040733010</t>
  </si>
  <si>
    <t>71060747007</t>
  </si>
  <si>
    <t>41</t>
  </si>
  <si>
    <t>41010</t>
  </si>
  <si>
    <t>41010601</t>
  </si>
  <si>
    <t>42</t>
  </si>
  <si>
    <t>42010</t>
  </si>
  <si>
    <t>42010602</t>
  </si>
  <si>
    <t>RESULTADO DEL EJERCICIO (+) Utilidad (-) Pérdida : 2.478.202.482</t>
  </si>
  <si>
    <t>Saldo USD</t>
  </si>
  <si>
    <t xml:space="preserve">Otros Cargos Diferidos </t>
  </si>
  <si>
    <t>DICIEMBRE 2025</t>
  </si>
  <si>
    <t xml:space="preserve">Activo </t>
  </si>
  <si>
    <t xml:space="preserve">Pasivo </t>
  </si>
  <si>
    <t>PN</t>
  </si>
  <si>
    <t>ESTADO</t>
  </si>
  <si>
    <t>VENCIDO</t>
  </si>
  <si>
    <t>AK 2140</t>
  </si>
  <si>
    <t xml:space="preserve"> MENSUAL </t>
  </si>
  <si>
    <t>AK 2138</t>
  </si>
  <si>
    <t>AK 2137</t>
  </si>
  <si>
    <t>AI 2168</t>
  </si>
  <si>
    <t>AI 2118</t>
  </si>
  <si>
    <t>MM 8150</t>
  </si>
  <si>
    <t xml:space="preserve"> FISICO </t>
  </si>
  <si>
    <t>EA 6136</t>
  </si>
  <si>
    <t>NF 1058</t>
  </si>
  <si>
    <t>NE 8270</t>
  </si>
  <si>
    <t>BANCO CONTINENTAL SA EMISORA DE CAPITAL ABIERTO (EX BANCO RIO)</t>
  </si>
  <si>
    <t>EE 8833</t>
  </si>
  <si>
    <t>BB 9633</t>
  </si>
  <si>
    <t>AA 5374</t>
  </si>
  <si>
    <t>BANCO BASA SA</t>
  </si>
  <si>
    <t>CC 4543</t>
  </si>
  <si>
    <t>AA 1853</t>
  </si>
  <si>
    <t>FINANCIERA FIC SOCIEDAD ANONIMA EMISORA DE CAPITAL ABIERTO</t>
  </si>
  <si>
    <t>AA 3440</t>
  </si>
  <si>
    <t>CC 5131</t>
  </si>
  <si>
    <t>CC 6175</t>
  </si>
  <si>
    <t xml:space="preserve">Desde </t>
  </si>
  <si>
    <t>Hasta</t>
  </si>
  <si>
    <t>Resumen</t>
  </si>
  <si>
    <t>CORRESPONDIENTE AL  31/12/2025 COMPARATIVO CON 31/12/2024</t>
  </si>
  <si>
    <t>CORRESPONDIENTE AL 31/12/2025</t>
  </si>
  <si>
    <t>Fecha : 05/02/2026 15:31</t>
  </si>
  <si>
    <t>NOTAS A LOS ESTADOS FINANCIEROS AL 31/12/2025</t>
  </si>
  <si>
    <t>Ueno Casa de Bolsa S.A., al cierre del tercer trimestre del 2025 cuenta con participación en BVPASA (Bolsa de Valores y Productos Asunción S.A.) de acuerdo con lo establecido en la Ley 5810/17 del Mercado de Capitales.</t>
  </si>
  <si>
    <t>FIC S.A. DE FINANZAS</t>
  </si>
  <si>
    <t>BANCO BASA S.A.</t>
  </si>
  <si>
    <t>PYITI03F2533</t>
  </si>
  <si>
    <t>PYNOV05F8216</t>
  </si>
  <si>
    <t>NOVA S.A.</t>
  </si>
  <si>
    <t>PYCAR01F6912</t>
  </si>
  <si>
    <t>CARMENTA SAE</t>
  </si>
  <si>
    <t>PYCAR02F6929</t>
  </si>
  <si>
    <t>PYTEL06F0442</t>
  </si>
  <si>
    <t>PYTEL05F9246</t>
  </si>
  <si>
    <t>PYTEL08F1539</t>
  </si>
  <si>
    <t>PYTEL01F2070</t>
  </si>
  <si>
    <t>PYAMO01F2185</t>
  </si>
  <si>
    <t>PYELE20F4849</t>
  </si>
  <si>
    <t>PYSUD05F2549</t>
  </si>
  <si>
    <t>BANCO ITAU</t>
  </si>
  <si>
    <t>PYTAU14F2367</t>
  </si>
  <si>
    <t>PYATS01F0014</t>
  </si>
  <si>
    <t>BANCO ATLAS S.A.</t>
  </si>
  <si>
    <t>PYGNB05F0738</t>
  </si>
  <si>
    <t>BANCO GNB</t>
  </si>
  <si>
    <t>PYITI01F5660</t>
  </si>
  <si>
    <t>PYITI04F1740</t>
  </si>
  <si>
    <t>PYUEN03F2784</t>
  </si>
  <si>
    <t xml:space="preserve">Software Informático </t>
  </si>
  <si>
    <t>Personas/Empresas</t>
  </si>
  <si>
    <t xml:space="preserve">Egresos </t>
  </si>
  <si>
    <t xml:space="preserve">Resultado del ejercicio </t>
  </si>
  <si>
    <t>Vinculadas</t>
  </si>
  <si>
    <t>Pérdida por diferencia de precio compra</t>
  </si>
  <si>
    <t>Agrupadores SIV</t>
  </si>
  <si>
    <t>Guillermo Vazquez Muniagurria *</t>
  </si>
  <si>
    <t>Rebeca Elizabeth Villasanti Farinha *</t>
  </si>
  <si>
    <t>Adriana Vazquez Muniagurria *</t>
  </si>
  <si>
    <t>Veronica Vazquez Muniagurria *</t>
  </si>
  <si>
    <r>
      <t>E-mail:</t>
    </r>
    <r>
      <rPr>
        <sz val="10"/>
        <color indexed="56"/>
        <rFont val="Calibri"/>
        <family val="2"/>
        <scheme val="minor"/>
      </rPr>
      <t xml:space="preserve"> info@uenocasadebolsa.com.py</t>
    </r>
  </si>
  <si>
    <r>
      <t xml:space="preserve">Página Web:  </t>
    </r>
    <r>
      <rPr>
        <sz val="10"/>
        <color indexed="56"/>
        <rFont val="Calibri"/>
        <family val="2"/>
        <scheme val="minor"/>
      </rPr>
      <t>www.uenocasadebolsa.com.py</t>
    </r>
  </si>
  <si>
    <r>
      <t>Nota 1.</t>
    </r>
    <r>
      <rPr>
        <b/>
        <sz val="10"/>
        <color indexed="8"/>
        <rFont val="Calibri"/>
        <family val="2"/>
        <scheme val="minor"/>
      </rPr>
      <t xml:space="preserve">   </t>
    </r>
    <r>
      <rPr>
        <b/>
        <u/>
        <sz val="10"/>
        <color indexed="8"/>
        <rFont val="Calibri"/>
        <family val="2"/>
        <scheme val="minor"/>
      </rPr>
      <t>Consideraciones de los Estados Contables</t>
    </r>
  </si>
  <si>
    <r>
      <t>Nota 2.</t>
    </r>
    <r>
      <rPr>
        <b/>
        <sz val="10"/>
        <color indexed="8"/>
        <rFont val="Calibri"/>
        <family val="2"/>
        <scheme val="minor"/>
      </rPr>
      <t xml:space="preserve">    </t>
    </r>
    <r>
      <rPr>
        <b/>
        <u/>
        <sz val="10"/>
        <color indexed="8"/>
        <rFont val="Calibri"/>
        <family val="2"/>
        <scheme val="minor"/>
      </rPr>
      <t>Información básica de la empresa</t>
    </r>
  </si>
  <si>
    <r>
      <t>Nota 3.</t>
    </r>
    <r>
      <rPr>
        <b/>
        <sz val="10"/>
        <color indexed="8"/>
        <rFont val="Calibri"/>
        <family val="2"/>
        <scheme val="minor"/>
      </rPr>
      <t xml:space="preserve">    </t>
    </r>
    <r>
      <rPr>
        <b/>
        <u/>
        <sz val="10"/>
        <color indexed="8"/>
        <rFont val="Calibri"/>
        <family val="2"/>
        <scheme val="minor"/>
      </rPr>
      <t>Principales políticas y prácticas contables aplicadas</t>
    </r>
  </si>
  <si>
    <r>
      <t>3.2. Criterio de Valuación</t>
    </r>
    <r>
      <rPr>
        <sz val="10"/>
        <color indexed="8"/>
        <rFont val="Calibri"/>
        <family val="2"/>
        <scheme val="minor"/>
      </rPr>
      <t>:</t>
    </r>
  </si>
  <si>
    <r>
      <t>3.4. Política de Depreciación</t>
    </r>
    <r>
      <rPr>
        <sz val="10"/>
        <color indexed="8"/>
        <rFont val="Calibri"/>
        <family val="2"/>
        <scheme val="minor"/>
      </rPr>
      <t xml:space="preserve">: </t>
    </r>
  </si>
  <si>
    <r>
      <t>3.5 Política de Reconocimiento de Ingresos</t>
    </r>
    <r>
      <rPr>
        <sz val="10"/>
        <color indexed="8"/>
        <rFont val="Calibri"/>
        <family val="2"/>
        <scheme val="minor"/>
      </rPr>
      <t>:</t>
    </r>
  </si>
  <si>
    <r>
      <t xml:space="preserve">Nota 4. </t>
    </r>
    <r>
      <rPr>
        <b/>
        <sz val="10"/>
        <color indexed="8"/>
        <rFont val="Calibri"/>
        <family val="2"/>
        <scheme val="minor"/>
      </rPr>
      <t xml:space="preserve"> Cambio de políticas y procedimientos de contabilidad</t>
    </r>
  </si>
  <si>
    <r>
      <t>Nota 7.</t>
    </r>
    <r>
      <rPr>
        <b/>
        <sz val="10"/>
        <color indexed="8"/>
        <rFont val="Calibri"/>
        <family val="2"/>
        <scheme val="minor"/>
      </rPr>
      <t>  Hechos Posteriores al cierre del Ejercicio</t>
    </r>
  </si>
  <si>
    <r>
      <t>Nota 8.</t>
    </r>
    <r>
      <rPr>
        <b/>
        <sz val="10"/>
        <color indexed="8"/>
        <rFont val="Calibri"/>
        <family val="2"/>
        <scheme val="minor"/>
      </rPr>
      <t>  Limitación a la Libre Disponibilidad de los activos o del patrimonio y cualquier restricción al derecho de propiedad.</t>
    </r>
  </si>
  <si>
    <t>IOIO S.A.</t>
  </si>
  <si>
    <t>Acciones</t>
  </si>
  <si>
    <t>Los Estados Contables (Balance General, Estado de Resultados, Estado de Flujo de Efectivo y Estado de Variación del Patrimonio Neto) correspondientes al 31 de Diciembre del 2025 aprobados por acta de directorio N° 118 en fecha 24 de febrero de 2026.</t>
  </si>
  <si>
    <t xml:space="preserve">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</si>
</sst>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42" formatCode="_ &quot;₲&quot;\ * #,##0_ ;_ &quot;₲&quot;\ * \-#,##0_ ;_ &quot;₲&quot;\ * &quot;-&quot;_ ;_ @_ "/>
    <numFmt numFmtId="41" formatCode="_ * #,##0_ ;_ * \-#,##0_ ;_ * &quot;-&quot;_ ;_ @_ "/>
    <numFmt numFmtId="43" formatCode="_ * #,##0.00_ ;_ * \-#,##0.00_ ;_ * &quot;-&quot;??_ ;_ @_ "/>
    <numFmt numFmtId="164" formatCode="_-* #,##0_-;\-* #,##0_-;_-* &quot;-&quot;_-;_-@_-"/>
    <numFmt numFmtId="165" formatCode="_-* #,##0.00_-;\-* #,##0.00_-;_-* &quot;-&quot;??_-;_-@_-"/>
    <numFmt numFmtId="166" formatCode="_-* #,##0\ _€_-;\-* #,##0\ _€_-;_-* &quot;-&quot;\ _€_-;_-@_-"/>
    <numFmt numFmtId="167" formatCode="_-* #,##0.00\ _€_-;\-* #,##0.00\ _€_-;_-* &quot;-&quot;??\ _€_-;_-@_-"/>
    <numFmt numFmtId="168" formatCode="_ * #,##0_ ;_ * \-#,##0_ ;_ * &quot;-&quot;??_ ;_ @_ "/>
    <numFmt numFmtId="169" formatCode="* #,##0\ ;* \-#,##0\ ;* &quot;- &quot;;@\ "/>
    <numFmt numFmtId="170" formatCode="&quot;Gs&quot;\ #,##0_);\(&quot;Gs&quot;\ #,##0\)"/>
    <numFmt numFmtId="171" formatCode="_(* #,##0.00_);_(* \(#,##0.00\);_(* \-??_);_(@_)"/>
    <numFmt numFmtId="172" formatCode="&quot;₲&quot;\ #,##0_);\(&quot;₲&quot;\ #,##0\)"/>
    <numFmt numFmtId="173" formatCode="0.0000%"/>
    <numFmt numFmtId="174" formatCode="_-* #,##0_-;\-* #,##0_-;_-* &quot;-&quot;??_-;_-@_-"/>
    <numFmt numFmtId="175" formatCode="_ * #,##0.00_ ;_ * \-#,##0.00_ ;_ * &quot;-&quot;_ ;_ @_ "/>
    <numFmt numFmtId="176" formatCode="dd/mm/yyyy"/>
  </numFmts>
  <fonts count="78">
    <font>
      <sz val="11"/>
      <color theme="1"/>
      <name val="Calibri"/>
      <family val="2"/>
      <scheme val="minor"/>
    </font>
    <font>
      <sz val="10"/>
      <name val="Arial"/>
      <family val="2"/>
    </font>
    <font>
      <b/>
      <sz val="9"/>
      <color indexed="8"/>
      <name val="Calibri"/>
      <family val="2"/>
    </font>
    <font>
      <sz val="10"/>
      <name val="Arial"/>
      <family val="2"/>
    </font>
    <font>
      <sz val="11"/>
      <color theme="1"/>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b/>
      <sz val="9"/>
      <color theme="1"/>
      <name val="Calibri"/>
      <family val="2"/>
      <scheme val="minor"/>
    </font>
    <font>
      <b/>
      <sz val="10"/>
      <color theme="0"/>
      <name val="Calibri"/>
      <family val="2"/>
      <scheme val="minor"/>
    </font>
    <font>
      <sz val="10"/>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sz val="9"/>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9"/>
      <name val="Calibri"/>
      <family val="2"/>
      <scheme val="minor"/>
    </font>
    <font>
      <u/>
      <sz val="9"/>
      <color theme="1"/>
      <name val="Calibri"/>
      <family val="2"/>
      <scheme val="minor"/>
    </font>
    <font>
      <b/>
      <sz val="11"/>
      <name val="Calibri"/>
      <family val="2"/>
      <scheme val="minor"/>
    </font>
    <font>
      <sz val="14"/>
      <name val="Calibri"/>
      <family val="2"/>
      <scheme val="minor"/>
    </font>
    <font>
      <sz val="11"/>
      <name val="Calibri"/>
      <family val="2"/>
      <scheme val="minor"/>
    </font>
    <font>
      <b/>
      <sz val="14"/>
      <name val="Calibri"/>
      <family val="2"/>
      <scheme val="minor"/>
    </font>
    <font>
      <sz val="11"/>
      <color indexed="8"/>
      <name val="Calibri"/>
      <family val="2"/>
    </font>
    <font>
      <sz val="11"/>
      <color theme="1"/>
      <name val="Arial"/>
      <family val="2"/>
    </font>
    <font>
      <sz val="11"/>
      <color rgb="FF000000"/>
      <name val="Calibri"/>
      <family val="2"/>
      <scheme val="minor"/>
    </font>
    <font>
      <sz val="10"/>
      <name val="Courier"/>
      <family val="3"/>
    </font>
    <font>
      <sz val="9"/>
      <name val="Segoe UI"/>
      <family val="2"/>
      <charset val="1"/>
    </font>
    <font>
      <sz val="10"/>
      <color indexed="8"/>
      <name val="Arial"/>
      <family val="2"/>
      <charset val="1"/>
    </font>
    <font>
      <sz val="10"/>
      <color indexed="64"/>
      <name val="Arial"/>
      <family val="2"/>
    </font>
    <font>
      <sz val="11"/>
      <color rgb="FF000000"/>
      <name val="Calibri"/>
      <family val="2"/>
    </font>
    <font>
      <sz val="11"/>
      <color indexed="8"/>
      <name val="Calibri"/>
      <family val="2"/>
      <charset val="1"/>
    </font>
    <font>
      <sz val="10"/>
      <color indexed="8"/>
      <name val="Ueno Logical"/>
      <family val="2"/>
    </font>
    <font>
      <b/>
      <sz val="10"/>
      <color rgb="FF000000"/>
      <name val="Calibri"/>
      <family val="2"/>
      <scheme val="minor"/>
    </font>
    <font>
      <sz val="10"/>
      <name val="Ueno Logical"/>
      <family val="2"/>
    </font>
    <font>
      <b/>
      <sz val="14"/>
      <color indexed="8"/>
      <name val="Ueno Logical"/>
      <family val="2"/>
    </font>
    <font>
      <b/>
      <u/>
      <sz val="10"/>
      <color indexed="8"/>
      <name val="Ueno Logical"/>
      <family val="2"/>
    </font>
    <font>
      <b/>
      <sz val="9"/>
      <color indexed="8"/>
      <name val="Ueno Logical"/>
      <family val="2"/>
    </font>
    <font>
      <b/>
      <sz val="10"/>
      <color indexed="8"/>
      <name val="Ueno Logical"/>
      <family val="2"/>
    </font>
    <font>
      <b/>
      <u/>
      <sz val="9"/>
      <color indexed="8"/>
      <name val="Ueno Logical"/>
      <family val="2"/>
    </font>
    <font>
      <sz val="8"/>
      <color indexed="8"/>
      <name val="Ueno Logical"/>
      <family val="2"/>
    </font>
    <font>
      <b/>
      <sz val="10"/>
      <name val="Ueno Logical"/>
      <family val="2"/>
    </font>
    <font>
      <sz val="8"/>
      <color theme="1"/>
      <name val="Calibri"/>
      <family val="2"/>
      <scheme val="minor"/>
    </font>
    <font>
      <sz val="10"/>
      <color indexed="10"/>
      <name val="Calibri"/>
      <family val="2"/>
      <scheme val="minor"/>
    </font>
    <font>
      <b/>
      <i/>
      <sz val="16"/>
      <name val="Calibri"/>
      <family val="2"/>
      <scheme val="minor"/>
    </font>
    <font>
      <b/>
      <sz val="10"/>
      <color rgb="FFFFFFFF"/>
      <name val="Ueno Logical"/>
    </font>
    <font>
      <b/>
      <sz val="14"/>
      <color rgb="FFFFFFFF"/>
      <name val="Ueno Logical"/>
    </font>
    <font>
      <u/>
      <sz val="11"/>
      <color theme="10"/>
      <name val="Calibri"/>
      <family val="2"/>
      <scheme val="minor"/>
    </font>
    <font>
      <b/>
      <sz val="18"/>
      <name val="Calibri"/>
      <family val="2"/>
      <scheme val="minor"/>
    </font>
    <font>
      <b/>
      <sz val="8"/>
      <color rgb="FFFFFFFF"/>
      <name val="Ueno Logical"/>
    </font>
    <font>
      <b/>
      <sz val="8"/>
      <name val="Calibri"/>
      <family val="2"/>
      <scheme val="minor"/>
    </font>
    <font>
      <b/>
      <sz val="8"/>
      <color indexed="10"/>
      <name val="Calibri"/>
      <family val="2"/>
    </font>
    <font>
      <b/>
      <sz val="8"/>
      <color indexed="8"/>
      <name val="Calibri"/>
      <family val="2"/>
    </font>
    <font>
      <b/>
      <sz val="8"/>
      <color theme="1"/>
      <name val="Calibri"/>
      <family val="2"/>
      <scheme val="minor"/>
    </font>
    <font>
      <sz val="11"/>
      <color theme="1"/>
      <name val="Calibri"/>
      <family val="2"/>
    </font>
    <font>
      <b/>
      <sz val="9"/>
      <color rgb="FFFFFFFF"/>
      <name val="Ueno Logical"/>
    </font>
    <font>
      <b/>
      <sz val="10"/>
      <name val="Calibri"/>
      <family val="2"/>
      <scheme val="minor"/>
    </font>
    <font>
      <b/>
      <sz val="11"/>
      <color indexed="8"/>
      <name val="Calibri"/>
      <family val="2"/>
      <scheme val="minor"/>
    </font>
    <font>
      <b/>
      <sz val="14"/>
      <color indexed="8"/>
      <name val="Calibri"/>
      <family val="2"/>
      <scheme val="minor"/>
    </font>
    <font>
      <b/>
      <sz val="12"/>
      <color indexed="8"/>
      <name val="Calibri"/>
      <family val="2"/>
      <scheme val="minor"/>
    </font>
    <font>
      <b/>
      <u/>
      <sz val="10"/>
      <color indexed="8"/>
      <name val="Calibri"/>
      <family val="2"/>
      <scheme val="minor"/>
    </font>
    <font>
      <b/>
      <i/>
      <sz val="11"/>
      <color indexed="8"/>
      <name val="Calibri"/>
      <family val="2"/>
      <scheme val="minor"/>
    </font>
    <font>
      <b/>
      <sz val="9"/>
      <color indexed="8"/>
      <name val="Calibri"/>
      <family val="2"/>
      <scheme val="minor"/>
    </font>
    <font>
      <b/>
      <sz val="10"/>
      <color indexed="8"/>
      <name val="Calibri"/>
      <family val="2"/>
      <scheme val="minor"/>
    </font>
    <font>
      <sz val="10"/>
      <color indexed="8"/>
      <name val="Calibri"/>
      <family val="2"/>
      <scheme val="minor"/>
    </font>
    <font>
      <b/>
      <u/>
      <sz val="9"/>
      <color indexed="8"/>
      <name val="Calibri"/>
      <family val="2"/>
      <scheme val="minor"/>
    </font>
    <font>
      <sz val="8"/>
      <color indexed="8"/>
      <name val="Calibri"/>
      <family val="2"/>
      <scheme val="minor"/>
    </font>
    <font>
      <b/>
      <sz val="11"/>
      <color rgb="FFFFFFFF"/>
      <name val="Ueno Logical"/>
    </font>
    <font>
      <sz val="10"/>
      <color indexed="56"/>
      <name val="Calibri"/>
      <family val="2"/>
      <scheme val="minor"/>
    </font>
    <font>
      <b/>
      <sz val="10"/>
      <color rgb="FFFFFFFF"/>
      <name val="Calibri"/>
      <family val="2"/>
      <scheme val="minor"/>
    </font>
    <font>
      <b/>
      <u/>
      <sz val="10"/>
      <color theme="1"/>
      <name val="Calibri"/>
      <family val="2"/>
      <scheme val="minor"/>
    </font>
    <font>
      <sz val="10"/>
      <color rgb="FFFF0000"/>
      <name val="Calibri"/>
      <family val="2"/>
      <scheme val="minor"/>
    </font>
    <font>
      <b/>
      <u/>
      <sz val="10"/>
      <name val="Calibri"/>
      <family val="2"/>
      <scheme val="minor"/>
    </font>
    <font>
      <b/>
      <sz val="10"/>
      <color rgb="FFFF0000"/>
      <name val="Calibri"/>
      <family val="2"/>
      <scheme val="minor"/>
    </font>
    <font>
      <sz val="10"/>
      <color theme="1"/>
      <name val="Webdings"/>
      <family val="1"/>
      <charset val="2"/>
    </font>
    <font>
      <b/>
      <sz val="11"/>
      <color rgb="FFFF0000"/>
      <name val="Calibri"/>
      <family val="2"/>
      <scheme val="minor"/>
    </font>
  </fonts>
  <fills count="20">
    <fill>
      <patternFill patternType="none"/>
    </fill>
    <fill>
      <patternFill patternType="gray125"/>
    </fill>
    <fill>
      <patternFill patternType="solid">
        <fgColor theme="0"/>
        <bgColor indexed="64"/>
      </patternFill>
    </fill>
    <fill>
      <patternFill patternType="solid">
        <fgColor rgb="FF38E8AD"/>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00D3A0"/>
        <bgColor rgb="FF000000"/>
      </patternFill>
    </fill>
    <fill>
      <patternFill patternType="solid">
        <fgColor theme="7" tint="0.79998168889431442"/>
        <bgColor indexed="64"/>
      </patternFill>
    </fill>
    <fill>
      <patternFill patternType="solid">
        <fgColor rgb="FF00CC99"/>
        <bgColor rgb="FF002060"/>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bgColor indexed="64"/>
      </patternFill>
    </fill>
    <fill>
      <patternFill patternType="solid">
        <fgColor theme="4" tint="0.79998168889431442"/>
        <bgColor indexed="64"/>
      </patternFill>
    </fill>
    <fill>
      <patternFill patternType="solid">
        <fgColor rgb="FFFFC000"/>
        <bgColor indexed="64"/>
      </patternFill>
    </fill>
  </fills>
  <borders count="20">
    <border>
      <left/>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double">
        <color indexed="64"/>
      </bottom>
      <diagonal/>
    </border>
    <border>
      <left/>
      <right/>
      <top style="thin">
        <color theme="9" tint="-0.249977111117893"/>
      </top>
      <bottom/>
      <diagonal/>
    </border>
  </borders>
  <cellStyleXfs count="678">
    <xf numFmtId="0" fontId="0" fillId="0" borderId="0"/>
    <xf numFmtId="43" fontId="4" fillId="0" borderId="0" applyFont="0" applyFill="0" applyBorder="0" applyAlignment="0" applyProtection="0"/>
    <xf numFmtId="41" fontId="4" fillId="0" borderId="0" applyFont="0" applyFill="0" applyBorder="0" applyAlignment="0" applyProtection="0"/>
    <xf numFmtId="166" fontId="4" fillId="0" borderId="0" applyFont="0" applyFill="0" applyBorder="0" applyAlignment="0" applyProtection="0"/>
    <xf numFmtId="0" fontId="1" fillId="0" borderId="0"/>
    <xf numFmtId="0" fontId="3" fillId="0" borderId="0"/>
    <xf numFmtId="0" fontId="1" fillId="0" borderId="0"/>
    <xf numFmtId="0" fontId="1" fillId="0" borderId="0"/>
    <xf numFmtId="0" fontId="1" fillId="0" borderId="0"/>
    <xf numFmtId="9" fontId="4" fillId="0" borderId="0" applyFont="0" applyFill="0" applyBorder="0" applyAlignment="0" applyProtection="0"/>
    <xf numFmtId="43" fontId="4" fillId="0" borderId="0" applyFont="0" applyFill="0" applyBorder="0" applyAlignment="0" applyProtection="0"/>
    <xf numFmtId="0" fontId="1" fillId="0" borderId="0" applyNumberFormat="0" applyFill="0" applyBorder="0" applyAlignment="0" applyProtection="0"/>
    <xf numFmtId="0" fontId="1" fillId="0" borderId="0"/>
    <xf numFmtId="0" fontId="1" fillId="0" borderId="0"/>
    <xf numFmtId="0" fontId="4" fillId="0" borderId="0"/>
    <xf numFmtId="43" fontId="25" fillId="0" borderId="0" applyFont="0" applyFill="0" applyBorder="0" applyAlignment="0" applyProtection="0"/>
    <xf numFmtId="0" fontId="1" fillId="0" borderId="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 fillId="0" borderId="0" applyFont="0" applyFill="0" applyBorder="0" applyAlignment="0" applyProtection="0"/>
    <xf numFmtId="0" fontId="1" fillId="0" borderId="0" applyNumberFormat="0" applyFill="0" applyBorder="0" applyAlignment="0" applyProtection="0"/>
    <xf numFmtId="0" fontId="4" fillId="0" borderId="0"/>
    <xf numFmtId="0" fontId="1" fillId="0" borderId="0"/>
    <xf numFmtId="43" fontId="1" fillId="0" borderId="0" applyFont="0" applyFill="0" applyBorder="0" applyAlignment="0" applyProtection="0"/>
    <xf numFmtId="165" fontId="4" fillId="0" borderId="0" applyFont="0" applyFill="0" applyBorder="0" applyAlignment="0" applyProtection="0"/>
    <xf numFmtId="0" fontId="27" fillId="0" borderId="0"/>
    <xf numFmtId="164" fontId="1" fillId="0" borderId="0" applyFont="0" applyFill="0" applyBorder="0" applyAlignment="0" applyProtection="0"/>
    <xf numFmtId="43" fontId="4" fillId="0" borderId="0" applyFont="0" applyFill="0" applyBorder="0" applyAlignment="0" applyProtection="0"/>
    <xf numFmtId="0" fontId="27" fillId="0" borderId="0"/>
    <xf numFmtId="0" fontId="1" fillId="0" borderId="0"/>
    <xf numFmtId="43" fontId="25"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3"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7" fontId="28" fillId="0" borderId="0"/>
    <xf numFmtId="43" fontId="4" fillId="0" borderId="0" applyFont="0" applyFill="0" applyBorder="0" applyAlignment="0" applyProtection="0"/>
    <xf numFmtId="0" fontId="6" fillId="0" borderId="0"/>
    <xf numFmtId="0" fontId="1" fillId="0" borderId="0"/>
    <xf numFmtId="0" fontId="29" fillId="0" borderId="0"/>
    <xf numFmtId="0" fontId="30" fillId="0" borderId="0"/>
    <xf numFmtId="0" fontId="31" fillId="0" borderId="0"/>
    <xf numFmtId="167"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9" fontId="4" fillId="0" borderId="0" applyFont="0" applyFill="0" applyBorder="0" applyAlignment="0" applyProtection="0"/>
    <xf numFmtId="0" fontId="25" fillId="0" borderId="0"/>
    <xf numFmtId="167" fontId="4" fillId="0" borderId="0" applyFont="0" applyFill="0" applyBorder="0" applyAlignment="0" applyProtection="0"/>
    <xf numFmtId="167" fontId="4" fillId="0" borderId="0" applyFont="0" applyFill="0" applyBorder="0" applyAlignment="0" applyProtection="0"/>
    <xf numFmtId="0" fontId="12" fillId="0" borderId="0"/>
    <xf numFmtId="0" fontId="4" fillId="0" borderId="0"/>
    <xf numFmtId="43" fontId="25" fillId="0" borderId="0" applyFont="0" applyFill="0" applyBorder="0" applyAlignment="0" applyProtection="0"/>
    <xf numFmtId="169" fontId="32" fillId="0" borderId="0" applyBorder="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12" fillId="0" borderId="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0" fontId="12" fillId="0" borderId="0"/>
    <xf numFmtId="43" fontId="25"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25"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170" fontId="25" fillId="0" borderId="0" applyFont="0" applyFill="0" applyBorder="0" applyAlignment="0" applyProtection="0"/>
    <xf numFmtId="165" fontId="16" fillId="0" borderId="0" applyFont="0" applyFill="0" applyBorder="0" applyAlignment="0" applyProtection="0"/>
    <xf numFmtId="0" fontId="16" fillId="0" borderId="0"/>
    <xf numFmtId="0" fontId="25" fillId="0" borderId="0"/>
    <xf numFmtId="0" fontId="4" fillId="0" borderId="0"/>
    <xf numFmtId="9" fontId="16" fillId="0" borderId="0" applyFont="0" applyFill="0" applyBorder="0" applyAlignment="0" applyProtection="0"/>
    <xf numFmtId="167" fontId="4"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4" fillId="0" borderId="0" applyFont="0" applyFill="0" applyBorder="0" applyAlignment="0" applyProtection="0"/>
    <xf numFmtId="167" fontId="25" fillId="0" borderId="0" applyFont="0" applyFill="0" applyBorder="0" applyAlignment="0" applyProtection="0"/>
    <xf numFmtId="0" fontId="4" fillId="0" borderId="0"/>
    <xf numFmtId="167" fontId="4" fillId="0" borderId="0" applyFont="0" applyFill="0" applyBorder="0" applyAlignment="0" applyProtection="0"/>
    <xf numFmtId="167"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26" fillId="0" borderId="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171" fontId="1" fillId="0" borderId="0" applyFill="0" applyBorder="0" applyAlignment="0" applyProtection="0"/>
    <xf numFmtId="41" fontId="1" fillId="0" borderId="0" applyFill="0" applyBorder="0" applyAlignment="0" applyProtection="0"/>
    <xf numFmtId="167" fontId="1" fillId="0" borderId="0" applyFont="0" applyFill="0" applyBorder="0" applyAlignment="0" applyProtection="0"/>
    <xf numFmtId="171" fontId="1" fillId="0" borderId="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4" fillId="0" borderId="0"/>
    <xf numFmtId="0" fontId="1" fillId="0" borderId="0"/>
    <xf numFmtId="0" fontId="1" fillId="0" borderId="0"/>
    <xf numFmtId="0" fontId="1" fillId="0" borderId="0"/>
    <xf numFmtId="172" fontId="4" fillId="0" borderId="0"/>
    <xf numFmtId="9" fontId="1" fillId="0" borderId="0" applyFill="0" applyBorder="0" applyAlignment="0" applyProtection="0"/>
    <xf numFmtId="9" fontId="1" fillId="0" borderId="0" applyFill="0" applyBorder="0" applyAlignment="0" applyProtection="0"/>
    <xf numFmtId="171" fontId="1" fillId="0" borderId="0" applyFill="0" applyBorder="0" applyAlignment="0" applyProtection="0"/>
    <xf numFmtId="171" fontId="1" fillId="0" borderId="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6" fillId="0" borderId="0"/>
    <xf numFmtId="0" fontId="29" fillId="0" borderId="0"/>
    <xf numFmtId="167"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9"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0" fontId="16" fillId="0" borderId="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5"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1"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0" fontId="49" fillId="0" borderId="0" applyNumberFormat="0" applyFill="0" applyBorder="0" applyAlignment="0" applyProtection="0"/>
  </cellStyleXfs>
  <cellXfs count="638">
    <xf numFmtId="0" fontId="0" fillId="0" borderId="0" xfId="0"/>
    <xf numFmtId="3" fontId="6" fillId="0" borderId="0" xfId="0" applyNumberFormat="1" applyFont="1" applyAlignment="1">
      <alignment horizontal="right" vertical="center" wrapText="1"/>
    </xf>
    <xf numFmtId="0" fontId="6" fillId="0" borderId="0" xfId="0" applyFont="1"/>
    <xf numFmtId="3" fontId="6" fillId="0" borderId="0" xfId="0" applyNumberFormat="1" applyFont="1"/>
    <xf numFmtId="0" fontId="22" fillId="2" borderId="0" xfId="0" applyFont="1" applyFill="1" applyAlignment="1">
      <alignment horizontal="center"/>
    </xf>
    <xf numFmtId="0" fontId="23" fillId="2" borderId="0" xfId="0" applyFont="1" applyFill="1" applyAlignment="1">
      <alignment horizontal="center"/>
    </xf>
    <xf numFmtId="0" fontId="23" fillId="2" borderId="0" xfId="0" applyFont="1" applyFill="1"/>
    <xf numFmtId="0" fontId="24" fillId="2" borderId="0" xfId="0" applyFont="1" applyFill="1"/>
    <xf numFmtId="41" fontId="22" fillId="2" borderId="0" xfId="2" applyFont="1" applyFill="1" applyAlignment="1">
      <alignment horizontal="left" vertical="center"/>
    </xf>
    <xf numFmtId="3" fontId="22" fillId="2" borderId="0" xfId="0" applyNumberFormat="1" applyFont="1" applyFill="1" applyAlignment="1">
      <alignment horizontal="center" vertical="center"/>
    </xf>
    <xf numFmtId="0" fontId="22" fillId="2" borderId="0" xfId="0" applyFont="1" applyFill="1" applyAlignment="1">
      <alignment horizontal="center" vertical="center"/>
    </xf>
    <xf numFmtId="41" fontId="22" fillId="2" borderId="4" xfId="2" applyFont="1" applyFill="1" applyBorder="1" applyAlignment="1">
      <alignment horizontal="left" vertical="center" wrapText="1"/>
    </xf>
    <xf numFmtId="41" fontId="22" fillId="2" borderId="0" xfId="2" applyFont="1" applyFill="1" applyBorder="1" applyAlignment="1">
      <alignment horizontal="left" vertical="center" wrapText="1"/>
    </xf>
    <xf numFmtId="0" fontId="23" fillId="0" borderId="0" xfId="0" applyFont="1"/>
    <xf numFmtId="0" fontId="22" fillId="0" borderId="0" xfId="0" applyFont="1" applyAlignment="1">
      <alignment horizontal="center"/>
    </xf>
    <xf numFmtId="0" fontId="23" fillId="0" borderId="0" xfId="0" applyFont="1" applyAlignment="1">
      <alignment horizontal="center"/>
    </xf>
    <xf numFmtId="41" fontId="24" fillId="2" borderId="0" xfId="2" applyFont="1" applyFill="1" applyAlignment="1">
      <alignment horizontal="center" vertical="center"/>
    </xf>
    <xf numFmtId="3" fontId="22" fillId="2" borderId="0" xfId="0" applyNumberFormat="1" applyFont="1" applyFill="1" applyAlignment="1">
      <alignment vertical="center"/>
    </xf>
    <xf numFmtId="0" fontId="22" fillId="2" borderId="0" xfId="0" applyFont="1" applyFill="1" applyAlignment="1">
      <alignment vertical="center"/>
    </xf>
    <xf numFmtId="0" fontId="22" fillId="2" borderId="0" xfId="0" applyFont="1" applyFill="1"/>
    <xf numFmtId="41" fontId="22" fillId="2" borderId="0" xfId="2" applyFont="1" applyFill="1" applyAlignment="1">
      <alignment vertical="center"/>
    </xf>
    <xf numFmtId="41" fontId="22" fillId="2" borderId="0" xfId="2" applyFont="1" applyFill="1" applyAlignment="1">
      <alignment horizontal="justify" vertical="center"/>
    </xf>
    <xf numFmtId="41" fontId="24" fillId="2" borderId="0" xfId="2" applyFont="1" applyFill="1" applyAlignment="1">
      <alignment horizontal="left" vertical="center"/>
    </xf>
    <xf numFmtId="0" fontId="6" fillId="0" borderId="0" xfId="0" applyFont="1" applyAlignment="1">
      <alignment horizontal="right"/>
    </xf>
    <xf numFmtId="3" fontId="6" fillId="0" borderId="0" xfId="0" applyNumberFormat="1" applyFont="1" applyAlignment="1">
      <alignment horizontal="right" vertical="center"/>
    </xf>
    <xf numFmtId="41" fontId="6" fillId="0" borderId="0" xfId="2" applyFont="1" applyFill="1" applyAlignment="1">
      <alignment horizontal="left" vertical="center"/>
    </xf>
    <xf numFmtId="3" fontId="6" fillId="0" borderId="0" xfId="0" applyNumberFormat="1" applyFont="1" applyAlignment="1">
      <alignment horizontal="right"/>
    </xf>
    <xf numFmtId="0" fontId="36" fillId="0" borderId="0" xfId="0" applyFont="1"/>
    <xf numFmtId="0" fontId="43" fillId="0" borderId="0" xfId="0" applyFont="1"/>
    <xf numFmtId="0" fontId="41" fillId="0" borderId="0" xfId="0" applyFont="1" applyAlignment="1">
      <alignment horizontal="center" vertical="top" wrapText="1"/>
    </xf>
    <xf numFmtId="0" fontId="42" fillId="0" borderId="0" xfId="0" applyFont="1" applyAlignment="1">
      <alignment horizontal="left" vertical="top" wrapText="1"/>
    </xf>
    <xf numFmtId="0" fontId="40" fillId="0" borderId="9" xfId="0" applyFont="1" applyBorder="1" applyAlignment="1">
      <alignment horizontal="left" vertical="top" wrapText="1"/>
    </xf>
    <xf numFmtId="0" fontId="40" fillId="0" borderId="9" xfId="0" applyFont="1" applyBorder="1" applyAlignment="1">
      <alignment horizontal="right" vertical="top" wrapText="1"/>
    </xf>
    <xf numFmtId="0" fontId="34" fillId="0" borderId="1" xfId="0" applyFont="1" applyBorder="1" applyAlignment="1">
      <alignment horizontal="left" vertical="top" wrapText="1"/>
    </xf>
    <xf numFmtId="3" fontId="34" fillId="0" borderId="1" xfId="0" applyNumberFormat="1" applyFont="1" applyBorder="1" applyAlignment="1">
      <alignment horizontal="right" vertical="top"/>
    </xf>
    <xf numFmtId="0" fontId="36" fillId="0" borderId="1" xfId="0" applyFont="1" applyBorder="1"/>
    <xf numFmtId="0" fontId="34" fillId="0" borderId="5" xfId="0" applyFont="1" applyBorder="1" applyAlignment="1">
      <alignment horizontal="left" vertical="top" wrapText="1"/>
    </xf>
    <xf numFmtId="3" fontId="34" fillId="0" borderId="5" xfId="0" applyNumberFormat="1" applyFont="1" applyBorder="1" applyAlignment="1">
      <alignment horizontal="right" vertical="top"/>
    </xf>
    <xf numFmtId="0" fontId="40" fillId="6" borderId="6" xfId="0" applyFont="1" applyFill="1" applyBorder="1" applyAlignment="1">
      <alignment horizontal="left" vertical="top" wrapText="1"/>
    </xf>
    <xf numFmtId="3" fontId="40" fillId="6" borderId="6" xfId="0" applyNumberFormat="1" applyFont="1" applyFill="1" applyBorder="1" applyAlignment="1">
      <alignment horizontal="right" vertical="top"/>
    </xf>
    <xf numFmtId="168" fontId="36" fillId="0" borderId="0" xfId="1" applyNumberFormat="1" applyFont="1"/>
    <xf numFmtId="168" fontId="36" fillId="0" borderId="0" xfId="0" applyNumberFormat="1" applyFont="1"/>
    <xf numFmtId="49" fontId="0" fillId="0" borderId="0" xfId="0" applyNumberFormat="1"/>
    <xf numFmtId="0" fontId="37" fillId="0" borderId="0" xfId="0" applyFont="1" applyAlignment="1">
      <alignment vertical="top" wrapText="1"/>
    </xf>
    <xf numFmtId="0" fontId="38" fillId="0" borderId="0" xfId="0" applyFont="1" applyAlignment="1">
      <alignment vertical="top" wrapText="1"/>
    </xf>
    <xf numFmtId="0" fontId="39" fillId="0" borderId="13" xfId="0" applyFont="1" applyBorder="1" applyAlignment="1">
      <alignment vertical="top" wrapText="1"/>
    </xf>
    <xf numFmtId="49" fontId="40" fillId="0" borderId="9" xfId="0" applyNumberFormat="1" applyFont="1" applyBorder="1" applyAlignment="1">
      <alignment horizontal="left" vertical="top" wrapText="1"/>
    </xf>
    <xf numFmtId="49" fontId="34" fillId="0" borderId="1" xfId="0" applyNumberFormat="1" applyFont="1" applyBorder="1" applyAlignment="1">
      <alignment horizontal="left" vertical="top" wrapText="1"/>
    </xf>
    <xf numFmtId="0" fontId="0" fillId="7" borderId="0" xfId="0" applyFill="1"/>
    <xf numFmtId="0" fontId="0" fillId="8" borderId="0" xfId="0" applyFill="1"/>
    <xf numFmtId="43" fontId="6" fillId="0" borderId="0" xfId="1" applyFont="1"/>
    <xf numFmtId="165" fontId="6" fillId="0" borderId="0" xfId="0" applyNumberFormat="1" applyFont="1"/>
    <xf numFmtId="0" fontId="0" fillId="9" borderId="0" xfId="0" applyFill="1"/>
    <xf numFmtId="168" fontId="0" fillId="0" borderId="0" xfId="1" applyNumberFormat="1" applyFont="1"/>
    <xf numFmtId="0" fontId="0" fillId="10" borderId="0" xfId="0" applyFill="1"/>
    <xf numFmtId="49" fontId="0" fillId="10" borderId="0" xfId="0" applyNumberFormat="1" applyFill="1"/>
    <xf numFmtId="41" fontId="22" fillId="0" borderId="4" xfId="2" applyFont="1" applyFill="1" applyBorder="1" applyAlignment="1">
      <alignment horizontal="left" vertical="center" wrapText="1"/>
    </xf>
    <xf numFmtId="0" fontId="5" fillId="0" borderId="0" xfId="0" applyFont="1"/>
    <xf numFmtId="49" fontId="0" fillId="8" borderId="0" xfId="0" applyNumberFormat="1" applyFill="1"/>
    <xf numFmtId="41" fontId="0" fillId="0" borderId="0" xfId="2" applyFont="1" applyFill="1"/>
    <xf numFmtId="3" fontId="0" fillId="0" borderId="0" xfId="0" applyNumberFormat="1"/>
    <xf numFmtId="0" fontId="22" fillId="0" borderId="0" xfId="0" applyFont="1"/>
    <xf numFmtId="41" fontId="0" fillId="0" borderId="0" xfId="2" applyFont="1"/>
    <xf numFmtId="41" fontId="22" fillId="0" borderId="0" xfId="2" applyFont="1" applyAlignment="1">
      <alignment horizontal="center"/>
    </xf>
    <xf numFmtId="41" fontId="22" fillId="2" borderId="0" xfId="2" applyFont="1" applyFill="1" applyAlignment="1">
      <alignment horizontal="center"/>
    </xf>
    <xf numFmtId="41" fontId="23" fillId="2" borderId="0" xfId="2" applyFont="1" applyFill="1" applyAlignment="1">
      <alignment horizontal="center"/>
    </xf>
    <xf numFmtId="41" fontId="23" fillId="2" borderId="0" xfId="2" applyFont="1" applyFill="1"/>
    <xf numFmtId="0" fontId="4" fillId="0" borderId="0" xfId="0" applyFont="1"/>
    <xf numFmtId="0" fontId="11" fillId="0" borderId="0" xfId="84" applyFont="1"/>
    <xf numFmtId="41" fontId="5" fillId="2" borderId="0" xfId="673" applyFont="1" applyFill="1" applyAlignment="1">
      <alignment horizontal="left" vertical="center"/>
    </xf>
    <xf numFmtId="3" fontId="4" fillId="0" borderId="0" xfId="0" applyNumberFormat="1" applyFont="1"/>
    <xf numFmtId="41" fontId="7" fillId="2" borderId="0" xfId="673" applyFont="1" applyFill="1" applyAlignment="1">
      <alignment horizontal="center" vertical="center"/>
    </xf>
    <xf numFmtId="0" fontId="4" fillId="2" borderId="0" xfId="0" applyFont="1" applyFill="1"/>
    <xf numFmtId="0" fontId="11" fillId="2" borderId="0" xfId="84" applyFont="1" applyFill="1"/>
    <xf numFmtId="41" fontId="11" fillId="0" borderId="0" xfId="2" applyFont="1"/>
    <xf numFmtId="41" fontId="24" fillId="0" borderId="0" xfId="2" applyFont="1" applyBorder="1" applyAlignment="1">
      <alignment horizontal="right" vertical="center" wrapText="1"/>
    </xf>
    <xf numFmtId="41" fontId="24" fillId="2" borderId="0" xfId="2" applyFont="1" applyFill="1" applyBorder="1" applyAlignment="1">
      <alignment horizontal="right" vertical="center" wrapText="1"/>
    </xf>
    <xf numFmtId="3" fontId="24" fillId="2" borderId="0" xfId="0" applyNumberFormat="1" applyFont="1" applyFill="1" applyAlignment="1">
      <alignment horizontal="right" vertical="center" wrapText="1"/>
    </xf>
    <xf numFmtId="41" fontId="24" fillId="2" borderId="0" xfId="2" applyFont="1" applyFill="1" applyBorder="1" applyAlignment="1">
      <alignment vertical="center" wrapText="1"/>
    </xf>
    <xf numFmtId="0" fontId="24" fillId="2" borderId="0" xfId="0" applyFont="1" applyFill="1" applyAlignment="1">
      <alignment vertical="center" wrapText="1"/>
    </xf>
    <xf numFmtId="3" fontId="22" fillId="2" borderId="0" xfId="0" applyNumberFormat="1" applyFont="1" applyFill="1" applyAlignment="1">
      <alignment horizontal="right" vertical="center" wrapText="1"/>
    </xf>
    <xf numFmtId="41" fontId="22" fillId="0" borderId="0" xfId="2" applyFont="1" applyFill="1" applyBorder="1" applyAlignment="1">
      <alignment vertical="center" wrapText="1"/>
    </xf>
    <xf numFmtId="41" fontId="22" fillId="0" borderId="0" xfId="2" applyFont="1" applyBorder="1" applyAlignment="1">
      <alignment horizontal="right" vertical="center" wrapText="1"/>
    </xf>
    <xf numFmtId="0" fontId="22" fillId="0" borderId="0" xfId="0" applyFont="1" applyAlignment="1">
      <alignment vertical="center" wrapText="1"/>
    </xf>
    <xf numFmtId="41" fontId="24" fillId="0" borderId="0" xfId="2" applyFont="1" applyFill="1" applyBorder="1" applyAlignment="1">
      <alignment vertical="center" wrapText="1"/>
    </xf>
    <xf numFmtId="41" fontId="22" fillId="0" borderId="0" xfId="2" applyFont="1" applyBorder="1" applyAlignment="1">
      <alignment vertical="center" wrapText="1"/>
    </xf>
    <xf numFmtId="0" fontId="24" fillId="0" borderId="0" xfId="0" applyFont="1" applyAlignment="1">
      <alignment vertical="center" wrapText="1"/>
    </xf>
    <xf numFmtId="41" fontId="22" fillId="0" borderId="0" xfId="2" applyFont="1" applyFill="1" applyBorder="1" applyAlignment="1">
      <alignment horizontal="left" vertical="center" wrapText="1"/>
    </xf>
    <xf numFmtId="41" fontId="24" fillId="0" borderId="0" xfId="2" applyFont="1" applyBorder="1" applyAlignment="1">
      <alignment vertical="center" wrapText="1"/>
    </xf>
    <xf numFmtId="41" fontId="24" fillId="0" borderId="0" xfId="2" applyFont="1" applyFill="1" applyBorder="1" applyAlignment="1">
      <alignment horizontal="left" vertical="center" wrapText="1"/>
    </xf>
    <xf numFmtId="3" fontId="22" fillId="0" borderId="0" xfId="0" applyNumberFormat="1" applyFont="1" applyAlignment="1">
      <alignment horizontal="right" vertical="center" wrapText="1"/>
    </xf>
    <xf numFmtId="3" fontId="24" fillId="0" borderId="0" xfId="0" applyNumberFormat="1" applyFont="1" applyAlignment="1">
      <alignment horizontal="right" vertical="center" wrapText="1"/>
    </xf>
    <xf numFmtId="0" fontId="24" fillId="0" borderId="0" xfId="0" applyFont="1" applyAlignment="1">
      <alignment horizontal="center" vertical="center" wrapText="1"/>
    </xf>
    <xf numFmtId="41" fontId="22" fillId="0" borderId="0" xfId="2" applyFont="1" applyFill="1" applyBorder="1" applyAlignment="1">
      <alignment horizontal="left" vertical="center"/>
    </xf>
    <xf numFmtId="41" fontId="22" fillId="0" borderId="0" xfId="2" applyFont="1" applyBorder="1" applyAlignment="1">
      <alignment horizontal="center" vertical="center"/>
    </xf>
    <xf numFmtId="41" fontId="24" fillId="0" borderId="0" xfId="2" applyFont="1" applyFill="1" applyBorder="1" applyAlignment="1">
      <alignment horizontal="center" vertical="center"/>
    </xf>
    <xf numFmtId="3" fontId="22" fillId="0" borderId="0" xfId="0" applyNumberFormat="1" applyFont="1" applyAlignment="1">
      <alignment vertical="center"/>
    </xf>
    <xf numFmtId="0" fontId="22" fillId="0" borderId="0" xfId="0" applyFont="1" applyAlignment="1">
      <alignment vertical="center"/>
    </xf>
    <xf numFmtId="41" fontId="22" fillId="0" borderId="0" xfId="2" applyFont="1" applyFill="1" applyBorder="1" applyAlignment="1">
      <alignment vertical="center"/>
    </xf>
    <xf numFmtId="3" fontId="22" fillId="0" borderId="0" xfId="0" applyNumberFormat="1" applyFont="1" applyAlignment="1">
      <alignment horizontal="center" vertical="center" wrapText="1"/>
    </xf>
    <xf numFmtId="3" fontId="22" fillId="0" borderId="0" xfId="0" applyNumberFormat="1" applyFont="1" applyAlignment="1">
      <alignment horizontal="center" vertical="center"/>
    </xf>
    <xf numFmtId="41" fontId="22" fillId="0" borderId="0" xfId="2" applyFont="1" applyFill="1" applyBorder="1" applyAlignment="1">
      <alignment horizontal="justify" vertical="center"/>
    </xf>
    <xf numFmtId="3" fontId="23" fillId="0" borderId="0" xfId="0" applyNumberFormat="1" applyFont="1"/>
    <xf numFmtId="41" fontId="46" fillId="2" borderId="0" xfId="2" applyFont="1" applyFill="1" applyBorder="1" applyAlignment="1">
      <alignment vertical="center" wrapText="1"/>
    </xf>
    <xf numFmtId="41" fontId="46" fillId="0" borderId="0" xfId="2" applyFont="1" applyFill="1" applyBorder="1" applyAlignment="1">
      <alignment vertical="center" wrapText="1"/>
    </xf>
    <xf numFmtId="0" fontId="13" fillId="0" borderId="0" xfId="0" applyFont="1"/>
    <xf numFmtId="0" fontId="12" fillId="0" borderId="0" xfId="0" applyFont="1"/>
    <xf numFmtId="41" fontId="49" fillId="0" borderId="0" xfId="677" applyNumberFormat="1"/>
    <xf numFmtId="14" fontId="13" fillId="0" borderId="0" xfId="2" applyNumberFormat="1" applyFont="1" applyAlignment="1">
      <alignment horizontal="left"/>
    </xf>
    <xf numFmtId="17" fontId="10" fillId="13" borderId="0" xfId="0" applyNumberFormat="1" applyFont="1" applyFill="1" applyAlignment="1">
      <alignment horizontal="center" vertical="center"/>
    </xf>
    <xf numFmtId="41" fontId="12" fillId="0" borderId="0" xfId="2" applyFont="1"/>
    <xf numFmtId="17" fontId="10" fillId="13" borderId="0" xfId="0" applyNumberFormat="1" applyFont="1" applyFill="1" applyAlignment="1">
      <alignment horizontal="left" vertical="center"/>
    </xf>
    <xf numFmtId="41" fontId="10" fillId="13" borderId="0" xfId="2" applyFont="1" applyFill="1" applyAlignment="1">
      <alignment horizontal="left" vertical="center"/>
    </xf>
    <xf numFmtId="41" fontId="13" fillId="0" borderId="0" xfId="2" applyFont="1"/>
    <xf numFmtId="17" fontId="10" fillId="13" borderId="13" xfId="0" applyNumberFormat="1" applyFont="1" applyFill="1" applyBorder="1" applyAlignment="1">
      <alignment horizontal="center" vertical="center"/>
    </xf>
    <xf numFmtId="174" fontId="11" fillId="0" borderId="6" xfId="1" applyNumberFormat="1" applyFont="1" applyFill="1" applyBorder="1"/>
    <xf numFmtId="174" fontId="11" fillId="0" borderId="6" xfId="1" applyNumberFormat="1" applyFont="1" applyFill="1" applyBorder="1" applyAlignment="1">
      <alignment horizontal="center" vertical="center" wrapText="1"/>
    </xf>
    <xf numFmtId="0" fontId="11" fillId="0" borderId="6" xfId="1" applyNumberFormat="1" applyFont="1" applyFill="1" applyBorder="1" applyAlignment="1">
      <alignment horizontal="center" vertical="center" wrapText="1"/>
    </xf>
    <xf numFmtId="41" fontId="11" fillId="0" borderId="6" xfId="2" applyFont="1" applyFill="1" applyBorder="1" applyAlignment="1">
      <alignment horizontal="center" vertical="center" wrapText="1"/>
    </xf>
    <xf numFmtId="43" fontId="12" fillId="0" borderId="6" xfId="1" applyFont="1" applyFill="1" applyBorder="1" applyAlignment="1">
      <alignment horizontal="center" vertical="center" wrapText="1"/>
    </xf>
    <xf numFmtId="0" fontId="11" fillId="0" borderId="6" xfId="0" applyFont="1" applyBorder="1"/>
    <xf numFmtId="0" fontId="12" fillId="0" borderId="6" xfId="0" applyFont="1" applyBorder="1"/>
    <xf numFmtId="0" fontId="12" fillId="0" borderId="6" xfId="0" applyFont="1" applyBorder="1" applyAlignment="1">
      <alignment horizontal="center" vertical="center" wrapText="1"/>
    </xf>
    <xf numFmtId="41" fontId="12" fillId="0" borderId="6" xfId="2" applyFont="1" applyFill="1" applyBorder="1" applyAlignment="1">
      <alignment horizontal="center" vertical="center" wrapText="1"/>
    </xf>
    <xf numFmtId="41" fontId="10" fillId="13" borderId="0" xfId="2" applyFont="1" applyFill="1" applyBorder="1" applyAlignment="1">
      <alignment horizontal="center" vertical="center"/>
    </xf>
    <xf numFmtId="43" fontId="0" fillId="0" borderId="0" xfId="1" applyFont="1" applyFill="1"/>
    <xf numFmtId="41" fontId="24" fillId="2" borderId="0" xfId="2" applyFont="1" applyFill="1"/>
    <xf numFmtId="41" fontId="24" fillId="2" borderId="0" xfId="2" applyFont="1" applyFill="1" applyAlignment="1">
      <alignment horizontal="right" vertical="center" wrapText="1"/>
    </xf>
    <xf numFmtId="41" fontId="22" fillId="0" borderId="0" xfId="2" applyFont="1" applyAlignment="1">
      <alignment horizontal="left"/>
    </xf>
    <xf numFmtId="41" fontId="22" fillId="0" borderId="0" xfId="2" applyFont="1"/>
    <xf numFmtId="41" fontId="22" fillId="2" borderId="0" xfId="2" applyFont="1" applyFill="1"/>
    <xf numFmtId="41" fontId="9" fillId="0" borderId="0" xfId="2" applyFont="1" applyFill="1" applyBorder="1" applyAlignment="1">
      <alignment vertical="center" wrapText="1"/>
    </xf>
    <xf numFmtId="3" fontId="9" fillId="0" borderId="0" xfId="0" applyNumberFormat="1" applyFont="1" applyAlignment="1">
      <alignment horizontal="right" vertical="center" wrapText="1"/>
    </xf>
    <xf numFmtId="41" fontId="20" fillId="0" borderId="0" xfId="2" applyFont="1" applyFill="1" applyBorder="1" applyAlignment="1">
      <alignment vertical="center" wrapText="1"/>
    </xf>
    <xf numFmtId="41" fontId="6" fillId="0" borderId="0" xfId="2" applyFont="1" applyBorder="1" applyAlignment="1">
      <alignment horizontal="right" vertical="center" wrapText="1"/>
    </xf>
    <xf numFmtId="41" fontId="6" fillId="0" borderId="0" xfId="2" applyFont="1" applyFill="1" applyBorder="1" applyAlignment="1">
      <alignment vertical="center" wrapText="1"/>
    </xf>
    <xf numFmtId="41" fontId="6" fillId="0" borderId="0" xfId="2" applyFont="1" applyFill="1" applyBorder="1" applyAlignment="1">
      <alignment vertical="center"/>
    </xf>
    <xf numFmtId="41" fontId="19" fillId="0" borderId="0" xfId="2" applyFont="1" applyFill="1" applyBorder="1" applyAlignment="1">
      <alignment vertical="center" wrapText="1"/>
    </xf>
    <xf numFmtId="41" fontId="9" fillId="0" borderId="0" xfId="2" applyFont="1" applyBorder="1" applyAlignment="1">
      <alignment horizontal="right" vertical="center" wrapText="1"/>
    </xf>
    <xf numFmtId="41" fontId="15" fillId="0" borderId="0" xfId="2" applyFont="1" applyFill="1" applyBorder="1" applyAlignment="1">
      <alignment vertical="center" wrapText="1"/>
    </xf>
    <xf numFmtId="41" fontId="6" fillId="0" borderId="0" xfId="2" applyFont="1" applyFill="1" applyBorder="1" applyAlignment="1">
      <alignment horizontal="justify" vertical="center" wrapText="1"/>
    </xf>
    <xf numFmtId="41" fontId="6" fillId="0" borderId="0" xfId="2" applyFont="1" applyBorder="1" applyAlignment="1">
      <alignment horizontal="right"/>
    </xf>
    <xf numFmtId="0" fontId="52" fillId="0" borderId="0" xfId="0" applyFont="1"/>
    <xf numFmtId="0" fontId="0" fillId="14" borderId="0" xfId="0" applyFill="1"/>
    <xf numFmtId="41" fontId="6" fillId="0" borderId="0" xfId="0" applyNumberFormat="1" applyFont="1"/>
    <xf numFmtId="41" fontId="6" fillId="0" borderId="0" xfId="2" applyFont="1" applyFill="1" applyBorder="1" applyAlignment="1">
      <alignment horizontal="right" vertical="center" wrapText="1"/>
    </xf>
    <xf numFmtId="41" fontId="12" fillId="2" borderId="0" xfId="673" applyFont="1" applyFill="1" applyBorder="1" applyAlignment="1">
      <alignment vertical="center" wrapText="1"/>
    </xf>
    <xf numFmtId="41" fontId="13" fillId="2" borderId="0" xfId="673" applyFont="1" applyFill="1" applyBorder="1" applyAlignment="1">
      <alignment vertical="center" wrapText="1"/>
    </xf>
    <xf numFmtId="41" fontId="13" fillId="2" borderId="0" xfId="673" applyFont="1" applyFill="1" applyBorder="1" applyAlignment="1">
      <alignment horizontal="center" vertical="center" wrapText="1"/>
    </xf>
    <xf numFmtId="41" fontId="13" fillId="2" borderId="0" xfId="673" applyFont="1" applyFill="1" applyBorder="1" applyAlignment="1">
      <alignment horizontal="left" vertical="center" wrapText="1"/>
    </xf>
    <xf numFmtId="41" fontId="12" fillId="2" borderId="0" xfId="673" applyFont="1" applyFill="1" applyBorder="1" applyAlignment="1">
      <alignment horizontal="left" vertical="center" wrapText="1"/>
    </xf>
    <xf numFmtId="41" fontId="7" fillId="2" borderId="0" xfId="2" applyFont="1" applyFill="1" applyBorder="1" applyAlignment="1">
      <alignment vertical="center"/>
    </xf>
    <xf numFmtId="41" fontId="14" fillId="2" borderId="0" xfId="2" applyFont="1" applyFill="1" applyBorder="1" applyAlignment="1">
      <alignment vertical="center" wrapText="1"/>
    </xf>
    <xf numFmtId="41" fontId="12" fillId="2" borderId="0" xfId="2" applyFont="1" applyFill="1" applyBorder="1" applyAlignment="1">
      <alignment vertical="center" wrapText="1"/>
    </xf>
    <xf numFmtId="41" fontId="35" fillId="2" borderId="0" xfId="2" applyFont="1" applyFill="1" applyBorder="1" applyAlignment="1">
      <alignment vertical="center" wrapText="1"/>
    </xf>
    <xf numFmtId="41" fontId="13" fillId="2" borderId="0" xfId="2" applyFont="1" applyFill="1" applyBorder="1" applyAlignment="1">
      <alignment vertical="top" wrapText="1"/>
    </xf>
    <xf numFmtId="41" fontId="11" fillId="2" borderId="0" xfId="2" applyFont="1" applyFill="1" applyBorder="1" applyAlignment="1">
      <alignment vertical="center" wrapText="1"/>
    </xf>
    <xf numFmtId="41" fontId="12" fillId="2" borderId="0" xfId="2" applyFont="1" applyFill="1" applyBorder="1" applyAlignment="1">
      <alignment vertical="top" wrapText="1"/>
    </xf>
    <xf numFmtId="41" fontId="12" fillId="0" borderId="0" xfId="2" applyFont="1" applyFill="1" applyBorder="1" applyAlignment="1">
      <alignment vertical="top" wrapText="1"/>
    </xf>
    <xf numFmtId="41" fontId="13" fillId="2" borderId="0" xfId="2" applyFont="1" applyFill="1" applyBorder="1" applyAlignment="1">
      <alignment vertical="center" wrapText="1"/>
    </xf>
    <xf numFmtId="41" fontId="58" fillId="2" borderId="0" xfId="2" applyFont="1" applyFill="1" applyBorder="1" applyAlignment="1">
      <alignment vertical="center" wrapText="1"/>
    </xf>
    <xf numFmtId="3" fontId="5" fillId="0" borderId="0" xfId="0" applyNumberFormat="1" applyFont="1"/>
    <xf numFmtId="3" fontId="5" fillId="0" borderId="6" xfId="0" applyNumberFormat="1" applyFont="1" applyBorder="1"/>
    <xf numFmtId="0" fontId="12" fillId="2" borderId="0" xfId="0" applyFont="1" applyFill="1"/>
    <xf numFmtId="41" fontId="12" fillId="2" borderId="0" xfId="2" applyFont="1" applyFill="1" applyAlignment="1">
      <alignment horizontal="left" vertical="center"/>
    </xf>
    <xf numFmtId="3" fontId="12" fillId="2" borderId="0" xfId="0" applyNumberFormat="1" applyFont="1" applyFill="1" applyAlignment="1">
      <alignment vertical="center"/>
    </xf>
    <xf numFmtId="0" fontId="12" fillId="2" borderId="0" xfId="0" applyFont="1" applyFill="1" applyAlignment="1">
      <alignment vertical="center"/>
    </xf>
    <xf numFmtId="0" fontId="35" fillId="2" borderId="0" xfId="0" applyFont="1" applyFill="1" applyAlignment="1">
      <alignment horizontal="left" vertical="top" wrapText="1"/>
    </xf>
    <xf numFmtId="0" fontId="14" fillId="2" borderId="0" xfId="0" applyFont="1" applyFill="1" applyAlignment="1">
      <alignment horizontal="left" vertical="top" wrapText="1"/>
    </xf>
    <xf numFmtId="41" fontId="13" fillId="2" borderId="0" xfId="2" applyFont="1" applyFill="1"/>
    <xf numFmtId="41" fontId="35" fillId="2" borderId="0" xfId="2" applyFont="1" applyFill="1" applyBorder="1" applyAlignment="1">
      <alignment horizontal="left" vertical="top" wrapText="1"/>
    </xf>
    <xf numFmtId="41" fontId="12" fillId="2" borderId="0" xfId="2" applyFont="1" applyFill="1" applyBorder="1"/>
    <xf numFmtId="41" fontId="12" fillId="2" borderId="0" xfId="2" applyFont="1" applyFill="1"/>
    <xf numFmtId="3" fontId="12" fillId="2" borderId="0" xfId="0" applyNumberFormat="1" applyFont="1" applyFill="1"/>
    <xf numFmtId="41" fontId="12" fillId="2" borderId="0" xfId="0" applyNumberFormat="1" applyFont="1" applyFill="1"/>
    <xf numFmtId="0" fontId="0" fillId="0" borderId="6" xfId="0" applyBorder="1"/>
    <xf numFmtId="0" fontId="60" fillId="0" borderId="0" xfId="0" applyFont="1" applyAlignment="1">
      <alignment horizontal="left" vertical="top" wrapText="1"/>
    </xf>
    <xf numFmtId="0" fontId="61" fillId="0" borderId="0" xfId="0" applyFont="1" applyAlignment="1">
      <alignment horizontal="right" vertical="top" wrapText="1"/>
    </xf>
    <xf numFmtId="0" fontId="62" fillId="0" borderId="0" xfId="0" applyFont="1" applyAlignment="1">
      <alignment horizontal="center" vertical="top" wrapText="1"/>
    </xf>
    <xf numFmtId="0" fontId="65" fillId="0" borderId="0" xfId="0" applyFont="1" applyAlignment="1">
      <alignment horizontal="left" vertical="top" wrapText="1"/>
    </xf>
    <xf numFmtId="0" fontId="65" fillId="0" borderId="0" xfId="0" applyFont="1" applyAlignment="1">
      <alignment horizontal="right" vertical="top" wrapText="1"/>
    </xf>
    <xf numFmtId="0" fontId="66" fillId="0" borderId="0" xfId="0" applyFont="1" applyAlignment="1">
      <alignment horizontal="left" vertical="top" wrapText="1"/>
    </xf>
    <xf numFmtId="3" fontId="66" fillId="0" borderId="0" xfId="0" applyNumberFormat="1" applyFont="1" applyAlignment="1">
      <alignment horizontal="right" vertical="top"/>
    </xf>
    <xf numFmtId="0" fontId="67" fillId="0" borderId="0" xfId="0" applyFont="1" applyAlignment="1">
      <alignment horizontal="center" vertical="top" wrapText="1"/>
    </xf>
    <xf numFmtId="0" fontId="68" fillId="0" borderId="0" xfId="0" applyFont="1" applyAlignment="1">
      <alignment horizontal="left" vertical="top" wrapText="1"/>
    </xf>
    <xf numFmtId="0" fontId="0" fillId="12" borderId="0" xfId="0" applyFill="1"/>
    <xf numFmtId="14" fontId="56" fillId="0" borderId="0" xfId="0" applyNumberFormat="1" applyFont="1"/>
    <xf numFmtId="41" fontId="56" fillId="0" borderId="0" xfId="0" applyNumberFormat="1" applyFont="1"/>
    <xf numFmtId="3" fontId="56" fillId="0" borderId="0" xfId="0" applyNumberFormat="1" applyFont="1"/>
    <xf numFmtId="10" fontId="56" fillId="0" borderId="0" xfId="0" applyNumberFormat="1" applyFont="1"/>
    <xf numFmtId="41" fontId="56" fillId="0" borderId="0" xfId="0" applyNumberFormat="1" applyFont="1" applyAlignment="1">
      <alignment horizontal="center"/>
    </xf>
    <xf numFmtId="0" fontId="27" fillId="0" borderId="0" xfId="0" applyFont="1"/>
    <xf numFmtId="14" fontId="32" fillId="0" borderId="0" xfId="0" applyNumberFormat="1" applyFont="1"/>
    <xf numFmtId="41" fontId="32" fillId="0" borderId="0" xfId="0" applyNumberFormat="1" applyFont="1"/>
    <xf numFmtId="3" fontId="32" fillId="0" borderId="0" xfId="0" applyNumberFormat="1" applyFont="1"/>
    <xf numFmtId="10" fontId="32" fillId="0" borderId="0" xfId="0" applyNumberFormat="1" applyFont="1"/>
    <xf numFmtId="41" fontId="32" fillId="0" borderId="0" xfId="0" applyNumberFormat="1" applyFont="1" applyAlignment="1">
      <alignment horizontal="center"/>
    </xf>
    <xf numFmtId="0" fontId="56" fillId="0" borderId="0" xfId="0" applyFont="1" applyAlignment="1">
      <alignment horizontal="center"/>
    </xf>
    <xf numFmtId="176" fontId="4" fillId="0" borderId="0" xfId="0" applyNumberFormat="1" applyFont="1"/>
    <xf numFmtId="176" fontId="32" fillId="0" borderId="0" xfId="0" applyNumberFormat="1" applyFont="1" applyAlignment="1">
      <alignment horizontal="right"/>
    </xf>
    <xf numFmtId="0" fontId="32" fillId="0" borderId="0" xfId="0" applyFont="1"/>
    <xf numFmtId="10" fontId="32" fillId="0" borderId="0" xfId="0" applyNumberFormat="1" applyFont="1" applyAlignment="1">
      <alignment horizontal="right"/>
    </xf>
    <xf numFmtId="41" fontId="5" fillId="0" borderId="0" xfId="0" applyNumberFormat="1" applyFont="1"/>
    <xf numFmtId="0" fontId="4" fillId="0" borderId="0" xfId="0" applyFont="1" applyAlignment="1">
      <alignment horizontal="center"/>
    </xf>
    <xf numFmtId="14" fontId="4" fillId="0" borderId="0" xfId="0" applyNumberFormat="1" applyFont="1"/>
    <xf numFmtId="0" fontId="5" fillId="0" borderId="6" xfId="0" applyFont="1" applyBorder="1"/>
    <xf numFmtId="0" fontId="4" fillId="0" borderId="6" xfId="0" applyFont="1" applyBorder="1"/>
    <xf numFmtId="3" fontId="4" fillId="0" borderId="6" xfId="0" applyNumberFormat="1" applyFont="1" applyBorder="1"/>
    <xf numFmtId="43" fontId="0" fillId="16" borderId="0" xfId="1" applyFont="1" applyFill="1"/>
    <xf numFmtId="41" fontId="6" fillId="0" borderId="0" xfId="0" applyNumberFormat="1" applyFont="1" applyAlignment="1">
      <alignment horizontal="right"/>
    </xf>
    <xf numFmtId="41" fontId="6" fillId="0" borderId="0" xfId="2" applyFont="1"/>
    <xf numFmtId="43" fontId="0" fillId="15" borderId="0" xfId="1" applyFont="1" applyFill="1"/>
    <xf numFmtId="4" fontId="12" fillId="0" borderId="0" xfId="0" applyNumberFormat="1" applyFont="1"/>
    <xf numFmtId="41" fontId="12" fillId="0" borderId="0" xfId="2" applyFont="1" applyFill="1"/>
    <xf numFmtId="41" fontId="12" fillId="0" borderId="0" xfId="0" applyNumberFormat="1" applyFont="1"/>
    <xf numFmtId="0" fontId="63" fillId="0" borderId="0" xfId="0" applyFont="1" applyAlignment="1">
      <alignment horizontal="left" vertical="top" wrapText="1"/>
    </xf>
    <xf numFmtId="0" fontId="59" fillId="0" borderId="0" xfId="0" applyFont="1" applyAlignment="1">
      <alignment horizontal="left" vertical="top" wrapText="1"/>
    </xf>
    <xf numFmtId="0" fontId="64" fillId="0" borderId="0" xfId="0" applyFont="1" applyAlignment="1">
      <alignment horizontal="center" vertical="top" wrapText="1"/>
    </xf>
    <xf numFmtId="41" fontId="23" fillId="0" borderId="0" xfId="2" applyFont="1"/>
    <xf numFmtId="41" fontId="5" fillId="0" borderId="0" xfId="2" applyFont="1"/>
    <xf numFmtId="3" fontId="66" fillId="17" borderId="0" xfId="0" applyNumberFormat="1" applyFont="1" applyFill="1" applyAlignment="1">
      <alignment horizontal="right" vertical="top"/>
    </xf>
    <xf numFmtId="41" fontId="12" fillId="2" borderId="0" xfId="2" applyFont="1" applyFill="1" applyAlignment="1">
      <alignment horizontal="center" vertical="center" wrapText="1"/>
    </xf>
    <xf numFmtId="41" fontId="12" fillId="0" borderId="0" xfId="2" applyFont="1" applyAlignment="1">
      <alignment horizontal="center" vertical="center" wrapText="1"/>
    </xf>
    <xf numFmtId="41" fontId="8" fillId="2" borderId="0" xfId="2" applyFont="1" applyFill="1" applyAlignment="1">
      <alignment vertical="center"/>
    </xf>
    <xf numFmtId="41" fontId="51" fillId="0" borderId="0" xfId="2" applyFont="1" applyAlignment="1">
      <alignment horizontal="center" vertical="center" wrapText="1"/>
    </xf>
    <xf numFmtId="41" fontId="13" fillId="2" borderId="0" xfId="2" applyFont="1" applyFill="1" applyAlignment="1">
      <alignment horizontal="center" vertical="center" wrapText="1"/>
    </xf>
    <xf numFmtId="41" fontId="4" fillId="2" borderId="0" xfId="2" applyFont="1" applyFill="1"/>
    <xf numFmtId="41" fontId="11" fillId="2" borderId="0" xfId="2" applyFont="1" applyFill="1"/>
    <xf numFmtId="3" fontId="66" fillId="18" borderId="0" xfId="0" applyNumberFormat="1" applyFont="1" applyFill="1" applyAlignment="1">
      <alignment horizontal="right" vertical="top"/>
    </xf>
    <xf numFmtId="0" fontId="66" fillId="18" borderId="0" xfId="0" applyFont="1" applyFill="1" applyAlignment="1">
      <alignment horizontal="left" vertical="top" wrapText="1"/>
    </xf>
    <xf numFmtId="0" fontId="0" fillId="18" borderId="0" xfId="0" applyFill="1"/>
    <xf numFmtId="41" fontId="0" fillId="18" borderId="0" xfId="2" applyFont="1" applyFill="1"/>
    <xf numFmtId="41" fontId="13" fillId="0" borderId="0" xfId="2" applyFont="1" applyFill="1" applyBorder="1" applyAlignment="1">
      <alignment vertical="top" wrapText="1"/>
    </xf>
    <xf numFmtId="0" fontId="0" fillId="19" borderId="0" xfId="0" applyFill="1"/>
    <xf numFmtId="0" fontId="66" fillId="19" borderId="0" xfId="0" applyFont="1" applyFill="1" applyAlignment="1">
      <alignment horizontal="left" vertical="top" wrapText="1"/>
    </xf>
    <xf numFmtId="3" fontId="66" fillId="19" borderId="0" xfId="0" applyNumberFormat="1" applyFont="1" applyFill="1" applyAlignment="1">
      <alignment horizontal="right" vertical="top"/>
    </xf>
    <xf numFmtId="41" fontId="0" fillId="19" borderId="0" xfId="2" applyFont="1" applyFill="1"/>
    <xf numFmtId="3" fontId="11" fillId="0" borderId="0" xfId="0" applyNumberFormat="1" applyFont="1" applyAlignment="1">
      <alignment horizontal="left"/>
    </xf>
    <xf numFmtId="0" fontId="13" fillId="2" borderId="6" xfId="0" applyFont="1" applyFill="1" applyBorder="1" applyAlignment="1">
      <alignment horizontal="center"/>
    </xf>
    <xf numFmtId="14" fontId="13" fillId="0" borderId="6" xfId="0" applyNumberFormat="1" applyFont="1" applyBorder="1" applyAlignment="1">
      <alignment horizontal="center" vertical="center" wrapText="1"/>
    </xf>
    <xf numFmtId="0" fontId="14" fillId="2" borderId="6" xfId="0" applyFont="1" applyFill="1" applyBorder="1" applyAlignment="1">
      <alignment horizontal="left"/>
    </xf>
    <xf numFmtId="41" fontId="14" fillId="2" borderId="6" xfId="2" applyFont="1" applyFill="1" applyBorder="1" applyAlignment="1">
      <alignment horizontal="right"/>
    </xf>
    <xf numFmtId="0" fontId="14" fillId="0" borderId="6" xfId="0" applyFont="1" applyBorder="1" applyAlignment="1">
      <alignment horizontal="left"/>
    </xf>
    <xf numFmtId="41" fontId="14" fillId="0" borderId="6" xfId="2" applyFont="1" applyFill="1" applyBorder="1" applyAlignment="1">
      <alignment horizontal="right"/>
    </xf>
    <xf numFmtId="0" fontId="14" fillId="2" borderId="0" xfId="0" applyFont="1" applyFill="1" applyAlignment="1">
      <alignment horizontal="left"/>
    </xf>
    <xf numFmtId="41" fontId="35" fillId="2" borderId="0" xfId="2" applyFont="1" applyFill="1" applyBorder="1" applyAlignment="1">
      <alignment horizontal="right"/>
    </xf>
    <xf numFmtId="168" fontId="12" fillId="2" borderId="0" xfId="1" applyNumberFormat="1" applyFont="1" applyFill="1" applyAlignment="1">
      <alignment horizontal="center"/>
    </xf>
    <xf numFmtId="0" fontId="13" fillId="2" borderId="0" xfId="0" applyFont="1" applyFill="1" applyAlignment="1">
      <alignment horizontal="center" wrapText="1"/>
    </xf>
    <xf numFmtId="0" fontId="13" fillId="2" borderId="0" xfId="0" applyFont="1" applyFill="1" applyAlignment="1">
      <alignment horizontal="justify"/>
    </xf>
    <xf numFmtId="0" fontId="13" fillId="2" borderId="0" xfId="0" applyFont="1" applyFill="1"/>
    <xf numFmtId="0" fontId="11" fillId="2" borderId="0" xfId="0" applyFont="1" applyFill="1" applyAlignment="1">
      <alignment horizontal="left"/>
    </xf>
    <xf numFmtId="0" fontId="11" fillId="2" borderId="0" xfId="0" applyFont="1" applyFill="1" applyAlignment="1">
      <alignment vertical="center"/>
    </xf>
    <xf numFmtId="0" fontId="12" fillId="2" borderId="14"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14" xfId="0" applyFont="1" applyFill="1" applyBorder="1" applyAlignment="1">
      <alignment horizontal="left" vertical="center" wrapText="1"/>
    </xf>
    <xf numFmtId="0" fontId="12" fillId="2" borderId="0" xfId="0" applyFont="1" applyFill="1" applyAlignment="1">
      <alignment horizontal="left" vertical="center"/>
    </xf>
    <xf numFmtId="49" fontId="10" fillId="3" borderId="6" xfId="0" applyNumberFormat="1" applyFont="1" applyFill="1" applyBorder="1" applyAlignment="1">
      <alignment horizontal="center" vertical="center" wrapText="1"/>
    </xf>
    <xf numFmtId="0" fontId="12" fillId="2" borderId="6" xfId="0" applyFont="1" applyFill="1" applyBorder="1" applyAlignment="1">
      <alignment horizontal="center" vertical="center" wrapText="1"/>
    </xf>
    <xf numFmtId="0" fontId="14" fillId="0" borderId="6" xfId="0" applyFont="1" applyBorder="1" applyAlignment="1">
      <alignment horizontal="left" vertical="center"/>
    </xf>
    <xf numFmtId="3" fontId="14" fillId="0" borderId="6" xfId="0" applyNumberFormat="1" applyFont="1" applyBorder="1" applyAlignment="1">
      <alignment horizontal="center" vertical="center"/>
    </xf>
    <xf numFmtId="10" fontId="14" fillId="0" borderId="6" xfId="0" applyNumberFormat="1" applyFont="1" applyBorder="1" applyAlignment="1">
      <alignment horizontal="center" vertical="center"/>
    </xf>
    <xf numFmtId="0" fontId="14" fillId="5" borderId="6" xfId="0" applyFont="1" applyFill="1" applyBorder="1" applyAlignment="1">
      <alignment horizontal="center" vertical="center"/>
    </xf>
    <xf numFmtId="0" fontId="14" fillId="5" borderId="6" xfId="0" applyFont="1" applyFill="1" applyBorder="1" applyAlignment="1">
      <alignment horizontal="left" vertical="center"/>
    </xf>
    <xf numFmtId="3" fontId="14" fillId="5" borderId="6" xfId="0" applyNumberFormat="1" applyFont="1" applyFill="1" applyBorder="1" applyAlignment="1">
      <alignment horizontal="center" vertical="center"/>
    </xf>
    <xf numFmtId="173" fontId="14" fillId="0" borderId="6" xfId="0" applyNumberFormat="1" applyFont="1" applyBorder="1" applyAlignment="1">
      <alignment horizontal="center" vertical="center"/>
    </xf>
    <xf numFmtId="0" fontId="14" fillId="0" borderId="6" xfId="0" applyFont="1" applyBorder="1" applyAlignment="1">
      <alignment horizontal="left" vertical="center" wrapText="1"/>
    </xf>
    <xf numFmtId="0" fontId="12" fillId="2" borderId="5" xfId="0" applyFont="1" applyFill="1" applyBorder="1" applyAlignment="1">
      <alignment vertical="center" wrapText="1"/>
    </xf>
    <xf numFmtId="0" fontId="14" fillId="5" borderId="5" xfId="0" applyFont="1" applyFill="1" applyBorder="1" applyAlignment="1">
      <alignment vertical="center" wrapText="1"/>
    </xf>
    <xf numFmtId="0" fontId="13" fillId="2" borderId="0" xfId="0" applyFont="1" applyFill="1" applyAlignment="1">
      <alignment vertical="center" wrapText="1"/>
    </xf>
    <xf numFmtId="0" fontId="12" fillId="0" borderId="0" xfId="0" applyFont="1" applyAlignment="1">
      <alignment horizontal="left"/>
    </xf>
    <xf numFmtId="0" fontId="12" fillId="0" borderId="0" xfId="0" applyFont="1" applyAlignment="1">
      <alignment horizontal="center"/>
    </xf>
    <xf numFmtId="0" fontId="12" fillId="2" borderId="0" xfId="0" applyFont="1" applyFill="1" applyAlignment="1">
      <alignment horizontal="center"/>
    </xf>
    <xf numFmtId="0" fontId="12" fillId="2" borderId="0" xfId="0" applyFont="1" applyFill="1" applyAlignment="1">
      <alignment horizontal="left"/>
    </xf>
    <xf numFmtId="0" fontId="13" fillId="2" borderId="0" xfId="0" applyFont="1" applyFill="1" applyAlignment="1">
      <alignment horizontal="left"/>
    </xf>
    <xf numFmtId="49" fontId="71" fillId="11" borderId="6" xfId="13" applyNumberFormat="1" applyFont="1" applyFill="1" applyBorder="1" applyAlignment="1">
      <alignment horizontal="center" vertical="center" wrapText="1"/>
    </xf>
    <xf numFmtId="0" fontId="11" fillId="2" borderId="6" xfId="13" applyFont="1" applyFill="1" applyBorder="1" applyAlignment="1">
      <alignment horizontal="left"/>
    </xf>
    <xf numFmtId="3" fontId="12" fillId="0" borderId="6" xfId="13" applyNumberFormat="1" applyFont="1" applyBorder="1" applyAlignment="1">
      <alignment horizontal="center"/>
    </xf>
    <xf numFmtId="0" fontId="11" fillId="2" borderId="6" xfId="13" applyFont="1" applyFill="1" applyBorder="1" applyAlignment="1">
      <alignment horizontal="center"/>
    </xf>
    <xf numFmtId="3" fontId="11" fillId="2" borderId="6" xfId="13" applyNumberFormat="1" applyFont="1" applyFill="1" applyBorder="1" applyAlignment="1">
      <alignment horizontal="center"/>
    </xf>
    <xf numFmtId="3" fontId="12" fillId="0" borderId="6" xfId="13" applyNumberFormat="1" applyFont="1" applyBorder="1" applyAlignment="1">
      <alignment horizontal="center" vertical="center"/>
    </xf>
    <xf numFmtId="0" fontId="12" fillId="0" borderId="6" xfId="13" applyFont="1" applyBorder="1" applyAlignment="1">
      <alignment horizontal="center"/>
    </xf>
    <xf numFmtId="10" fontId="12" fillId="0" borderId="6" xfId="674" applyNumberFormat="1" applyFont="1" applyBorder="1" applyAlignment="1">
      <alignment horizontal="center"/>
    </xf>
    <xf numFmtId="9" fontId="11" fillId="2" borderId="6" xfId="9" applyFont="1" applyFill="1" applyBorder="1" applyAlignment="1">
      <alignment horizontal="center"/>
    </xf>
    <xf numFmtId="0" fontId="11" fillId="2" borderId="5" xfId="13" applyFont="1" applyFill="1" applyBorder="1" applyAlignment="1">
      <alignment horizontal="left"/>
    </xf>
    <xf numFmtId="3" fontId="12" fillId="2" borderId="5" xfId="13" applyNumberFormat="1" applyFont="1" applyFill="1" applyBorder="1" applyAlignment="1">
      <alignment horizontal="center"/>
    </xf>
    <xf numFmtId="3" fontId="11" fillId="2" borderId="5" xfId="13" applyNumberFormat="1" applyFont="1" applyFill="1" applyBorder="1" applyAlignment="1">
      <alignment horizontal="center"/>
    </xf>
    <xf numFmtId="3" fontId="12" fillId="2" borderId="5" xfId="13" applyNumberFormat="1" applyFont="1" applyFill="1" applyBorder="1" applyAlignment="1">
      <alignment horizontal="center" vertical="center"/>
    </xf>
    <xf numFmtId="0" fontId="12" fillId="2" borderId="5" xfId="13" applyFont="1" applyFill="1" applyBorder="1" applyAlignment="1">
      <alignment horizontal="center"/>
    </xf>
    <xf numFmtId="10" fontId="12" fillId="2" borderId="5" xfId="674" applyNumberFormat="1" applyFont="1" applyFill="1" applyBorder="1" applyAlignment="1">
      <alignment horizontal="center"/>
    </xf>
    <xf numFmtId="9" fontId="11" fillId="2" borderId="5" xfId="9" applyFont="1" applyFill="1" applyBorder="1" applyAlignment="1">
      <alignment horizontal="center"/>
    </xf>
    <xf numFmtId="3" fontId="12" fillId="2" borderId="6" xfId="13" applyNumberFormat="1" applyFont="1" applyFill="1" applyBorder="1" applyAlignment="1">
      <alignment horizontal="center" vertical="center"/>
    </xf>
    <xf numFmtId="0" fontId="12" fillId="2" borderId="6" xfId="13" applyFont="1" applyFill="1" applyBorder="1" applyAlignment="1">
      <alignment horizontal="center"/>
    </xf>
    <xf numFmtId="3" fontId="12" fillId="2" borderId="6" xfId="13" applyNumberFormat="1" applyFont="1" applyFill="1" applyBorder="1" applyAlignment="1">
      <alignment horizontal="center"/>
    </xf>
    <xf numFmtId="10" fontId="12" fillId="2" borderId="6" xfId="674" applyNumberFormat="1" applyFont="1" applyFill="1" applyBorder="1" applyAlignment="1">
      <alignment horizontal="center"/>
    </xf>
    <xf numFmtId="3" fontId="12" fillId="2" borderId="0" xfId="13" applyNumberFormat="1" applyFont="1" applyFill="1" applyAlignment="1">
      <alignment horizontal="center" vertical="center"/>
    </xf>
    <xf numFmtId="10" fontId="12" fillId="2" borderId="0" xfId="674" applyNumberFormat="1" applyFont="1" applyFill="1" applyBorder="1" applyAlignment="1">
      <alignment horizontal="center"/>
    </xf>
    <xf numFmtId="0" fontId="58" fillId="4" borderId="19" xfId="13" applyFont="1" applyFill="1" applyBorder="1"/>
    <xf numFmtId="41" fontId="58" fillId="4" borderId="19" xfId="675" applyFont="1" applyFill="1" applyBorder="1" applyAlignment="1">
      <alignment horizontal="center"/>
    </xf>
    <xf numFmtId="3" fontId="58" fillId="4" borderId="19" xfId="675" applyNumberFormat="1" applyFont="1" applyFill="1" applyBorder="1" applyAlignment="1">
      <alignment horizontal="center" vertical="center"/>
    </xf>
    <xf numFmtId="3" fontId="58" fillId="4" borderId="0" xfId="675" applyNumberFormat="1" applyFont="1" applyFill="1" applyBorder="1" applyAlignment="1">
      <alignment horizontal="center" vertical="center"/>
    </xf>
    <xf numFmtId="10" fontId="58" fillId="4" borderId="19" xfId="674" applyNumberFormat="1" applyFont="1" applyFill="1" applyBorder="1" applyAlignment="1">
      <alignment horizontal="center" vertical="center"/>
    </xf>
    <xf numFmtId="9" fontId="58" fillId="4" borderId="19" xfId="674" applyFont="1" applyFill="1" applyBorder="1" applyAlignment="1">
      <alignment horizontal="center" vertical="center"/>
    </xf>
    <xf numFmtId="0" fontId="13" fillId="2"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9" fontId="12" fillId="2" borderId="6" xfId="0" applyNumberFormat="1" applyFont="1" applyFill="1" applyBorder="1" applyAlignment="1">
      <alignment horizontal="center" vertical="center" wrapText="1"/>
    </xf>
    <xf numFmtId="0" fontId="12" fillId="2" borderId="0" xfId="0" applyFont="1" applyFill="1" applyAlignment="1">
      <alignment horizontal="center" vertical="center"/>
    </xf>
    <xf numFmtId="0" fontId="12" fillId="2" borderId="0" xfId="0" applyFont="1" applyFill="1" applyAlignment="1">
      <alignment horizontal="left" wrapText="1"/>
    </xf>
    <xf numFmtId="0" fontId="12" fillId="2" borderId="0" xfId="0" applyFont="1" applyFill="1" applyAlignment="1">
      <alignment horizontal="justify"/>
    </xf>
    <xf numFmtId="175" fontId="12" fillId="2" borderId="0" xfId="0" applyNumberFormat="1" applyFont="1" applyFill="1"/>
    <xf numFmtId="0" fontId="13" fillId="2" borderId="6" xfId="0" applyFont="1" applyFill="1" applyBorder="1" applyAlignment="1">
      <alignment horizontal="left" vertical="center" wrapText="1"/>
    </xf>
    <xf numFmtId="14" fontId="13" fillId="2" borderId="6" xfId="0" applyNumberFormat="1" applyFont="1" applyFill="1" applyBorder="1" applyAlignment="1">
      <alignment horizontal="center" vertical="center" wrapText="1"/>
    </xf>
    <xf numFmtId="0" fontId="12" fillId="2" borderId="6" xfId="0" applyFont="1" applyFill="1" applyBorder="1" applyAlignment="1">
      <alignment horizontal="left" vertical="top" wrapText="1"/>
    </xf>
    <xf numFmtId="4" fontId="12" fillId="0" borderId="6" xfId="0" applyNumberFormat="1" applyFont="1" applyBorder="1" applyAlignment="1">
      <alignment horizontal="center" vertical="top" wrapText="1"/>
    </xf>
    <xf numFmtId="175" fontId="12" fillId="2" borderId="0" xfId="1" applyNumberFormat="1" applyFont="1" applyFill="1" applyAlignment="1">
      <alignment horizontal="center"/>
    </xf>
    <xf numFmtId="0" fontId="72" fillId="2" borderId="0" xfId="0" applyFont="1" applyFill="1" applyAlignment="1">
      <alignment horizontal="left"/>
    </xf>
    <xf numFmtId="0" fontId="13" fillId="2" borderId="6" xfId="0" applyFont="1" applyFill="1" applyBorder="1" applyAlignment="1">
      <alignment horizontal="left"/>
    </xf>
    <xf numFmtId="0" fontId="12" fillId="2" borderId="0" xfId="0" applyFont="1" applyFill="1" applyAlignment="1">
      <alignment horizontal="right"/>
    </xf>
    <xf numFmtId="0" fontId="74" fillId="2" borderId="6" xfId="6" applyFont="1" applyFill="1" applyBorder="1" applyAlignment="1">
      <alignment horizontal="left"/>
    </xf>
    <xf numFmtId="0" fontId="12" fillId="2" borderId="6" xfId="0" applyFont="1" applyFill="1" applyBorder="1" applyAlignment="1">
      <alignment horizontal="center"/>
    </xf>
    <xf numFmtId="4" fontId="12" fillId="2" borderId="6" xfId="0" applyNumberFormat="1" applyFont="1" applyFill="1" applyBorder="1"/>
    <xf numFmtId="3" fontId="12" fillId="2" borderId="6" xfId="0" applyNumberFormat="1" applyFont="1" applyFill="1" applyBorder="1"/>
    <xf numFmtId="0" fontId="11" fillId="2" borderId="6" xfId="6" applyFont="1" applyFill="1" applyBorder="1" applyAlignment="1">
      <alignment horizontal="left"/>
    </xf>
    <xf numFmtId="4" fontId="12" fillId="2" borderId="6" xfId="0" applyNumberFormat="1" applyFont="1" applyFill="1" applyBorder="1" applyAlignment="1">
      <alignment horizontal="center"/>
    </xf>
    <xf numFmtId="4" fontId="12" fillId="2" borderId="6" xfId="0" applyNumberFormat="1" applyFont="1" applyFill="1" applyBorder="1" applyAlignment="1">
      <alignment horizontal="center" wrapText="1"/>
    </xf>
    <xf numFmtId="0" fontId="58" fillId="2" borderId="0" xfId="6" applyFont="1" applyFill="1" applyAlignment="1">
      <alignment horizontal="left"/>
    </xf>
    <xf numFmtId="175" fontId="13" fillId="2" borderId="18" xfId="2" applyNumberFormat="1" applyFont="1" applyFill="1" applyBorder="1"/>
    <xf numFmtId="4" fontId="12" fillId="2" borderId="0" xfId="0" applyNumberFormat="1" applyFont="1" applyFill="1"/>
    <xf numFmtId="41" fontId="13" fillId="2" borderId="18" xfId="2" applyFont="1" applyFill="1" applyBorder="1"/>
    <xf numFmtId="168" fontId="12" fillId="2" borderId="0" xfId="1" applyNumberFormat="1" applyFont="1" applyFill="1" applyBorder="1" applyAlignment="1">
      <alignment horizontal="center"/>
    </xf>
    <xf numFmtId="0" fontId="13" fillId="2" borderId="6" xfId="0" applyFont="1" applyFill="1" applyBorder="1" applyAlignment="1">
      <alignment horizontal="left" vertical="center"/>
    </xf>
    <xf numFmtId="168" fontId="12" fillId="2" borderId="0" xfId="1" applyNumberFormat="1" applyFont="1" applyFill="1" applyAlignment="1">
      <alignment horizontal="center" vertical="center"/>
    </xf>
    <xf numFmtId="175" fontId="12" fillId="2" borderId="0" xfId="1" applyNumberFormat="1" applyFont="1" applyFill="1" applyAlignment="1">
      <alignment horizontal="center" vertical="center"/>
    </xf>
    <xf numFmtId="0" fontId="12" fillId="2" borderId="6" xfId="0" applyFont="1" applyFill="1" applyBorder="1" applyAlignment="1">
      <alignment horizontal="left"/>
    </xf>
    <xf numFmtId="4" fontId="12" fillId="0" borderId="6" xfId="0" applyNumberFormat="1" applyFont="1" applyBorder="1" applyAlignment="1">
      <alignment horizontal="right"/>
    </xf>
    <xf numFmtId="0" fontId="12" fillId="0" borderId="6" xfId="0" applyFont="1" applyBorder="1" applyAlignment="1">
      <alignment horizontal="center"/>
    </xf>
    <xf numFmtId="3" fontId="12" fillId="2" borderId="3" xfId="0" applyNumberFormat="1" applyFont="1" applyFill="1" applyBorder="1"/>
    <xf numFmtId="0" fontId="11" fillId="2" borderId="0" xfId="6" applyFont="1" applyFill="1" applyAlignment="1">
      <alignment horizontal="left"/>
    </xf>
    <xf numFmtId="0" fontId="13" fillId="2" borderId="6" xfId="0" applyFont="1" applyFill="1" applyBorder="1" applyAlignment="1">
      <alignment horizontal="center" vertical="center"/>
    </xf>
    <xf numFmtId="0" fontId="12" fillId="2" borderId="0" xfId="0" applyFont="1" applyFill="1" applyAlignment="1">
      <alignment horizontal="right" vertical="center"/>
    </xf>
    <xf numFmtId="4" fontId="12" fillId="0" borderId="6" xfId="0" applyNumberFormat="1" applyFont="1" applyBorder="1" applyAlignment="1">
      <alignment horizontal="center" wrapText="1"/>
    </xf>
    <xf numFmtId="3" fontId="12" fillId="0" borderId="6" xfId="0" applyNumberFormat="1" applyFont="1" applyBorder="1" applyAlignment="1">
      <alignment horizontal="right"/>
    </xf>
    <xf numFmtId="175" fontId="12" fillId="0" borderId="0" xfId="1" applyNumberFormat="1" applyFont="1" applyFill="1" applyAlignment="1">
      <alignment horizontal="center"/>
    </xf>
    <xf numFmtId="168" fontId="12" fillId="0" borderId="0" xfId="1" applyNumberFormat="1" applyFont="1" applyFill="1" applyAlignment="1">
      <alignment horizontal="center"/>
    </xf>
    <xf numFmtId="0" fontId="58" fillId="2" borderId="6" xfId="0" applyFont="1" applyFill="1" applyBorder="1" applyAlignment="1">
      <alignment horizontal="center" wrapText="1"/>
    </xf>
    <xf numFmtId="0" fontId="12" fillId="2" borderId="2" xfId="0" applyFont="1" applyFill="1" applyBorder="1" applyAlignment="1">
      <alignment horizontal="left" wrapText="1"/>
    </xf>
    <xf numFmtId="4" fontId="12" fillId="2" borderId="6" xfId="0" applyNumberFormat="1" applyFont="1" applyFill="1" applyBorder="1" applyAlignment="1">
      <alignment horizontal="right" vertical="top" wrapText="1"/>
    </xf>
    <xf numFmtId="3" fontId="11" fillId="2" borderId="6" xfId="8" applyNumberFormat="1" applyFont="1" applyFill="1" applyBorder="1"/>
    <xf numFmtId="4" fontId="11" fillId="2" borderId="6" xfId="8" applyNumberFormat="1" applyFont="1" applyFill="1" applyBorder="1"/>
    <xf numFmtId="0" fontId="12" fillId="2" borderId="10" xfId="0" applyFont="1" applyFill="1" applyBorder="1" applyAlignment="1">
      <alignment horizontal="left" wrapText="1"/>
    </xf>
    <xf numFmtId="4" fontId="11" fillId="2" borderId="9" xfId="8" applyNumberFormat="1" applyFont="1" applyFill="1" applyBorder="1"/>
    <xf numFmtId="4" fontId="12" fillId="2" borderId="9" xfId="0" applyNumberFormat="1" applyFont="1" applyFill="1" applyBorder="1"/>
    <xf numFmtId="3" fontId="12" fillId="2" borderId="9" xfId="0" applyNumberFormat="1" applyFont="1" applyFill="1" applyBorder="1"/>
    <xf numFmtId="0" fontId="58" fillId="2" borderId="6" xfId="0" applyFont="1" applyFill="1" applyBorder="1" applyAlignment="1">
      <alignment horizontal="left" wrapText="1"/>
    </xf>
    <xf numFmtId="0" fontId="58" fillId="2" borderId="6" xfId="0" applyFont="1" applyFill="1" applyBorder="1"/>
    <xf numFmtId="3" fontId="58" fillId="2" borderId="6" xfId="0" applyNumberFormat="1" applyFont="1" applyFill="1" applyBorder="1"/>
    <xf numFmtId="0" fontId="13" fillId="2" borderId="0" xfId="0" applyFont="1" applyFill="1" applyAlignment="1">
      <alignment horizontal="left" wrapText="1"/>
    </xf>
    <xf numFmtId="3" fontId="13" fillId="2" borderId="0" xfId="0" applyNumberFormat="1" applyFont="1" applyFill="1"/>
    <xf numFmtId="0" fontId="13" fillId="0" borderId="0" xfId="0" applyFont="1" applyAlignment="1">
      <alignment horizontal="left" wrapText="1"/>
    </xf>
    <xf numFmtId="3" fontId="13" fillId="0" borderId="0" xfId="0" applyNumberFormat="1" applyFont="1"/>
    <xf numFmtId="14" fontId="58" fillId="2" borderId="6" xfId="0" applyNumberFormat="1" applyFont="1" applyFill="1" applyBorder="1" applyAlignment="1">
      <alignment horizontal="center" vertical="center" wrapText="1"/>
    </xf>
    <xf numFmtId="14" fontId="13" fillId="2" borderId="0" xfId="0" applyNumberFormat="1" applyFont="1" applyFill="1" applyAlignment="1">
      <alignment horizontal="center" vertical="center" wrapText="1"/>
    </xf>
    <xf numFmtId="0" fontId="13" fillId="2" borderId="6" xfId="0" applyFont="1" applyFill="1" applyBorder="1" applyAlignment="1">
      <alignment horizontal="left" vertical="top" wrapText="1"/>
    </xf>
    <xf numFmtId="0" fontId="13" fillId="2" borderId="6" xfId="0" applyFont="1" applyFill="1" applyBorder="1" applyAlignment="1">
      <alignment vertical="top" wrapText="1"/>
    </xf>
    <xf numFmtId="3" fontId="13" fillId="2" borderId="6" xfId="0" applyNumberFormat="1" applyFont="1" applyFill="1" applyBorder="1" applyAlignment="1">
      <alignment horizontal="right" vertical="top" wrapText="1"/>
    </xf>
    <xf numFmtId="3" fontId="58" fillId="2" borderId="6" xfId="0" applyNumberFormat="1" applyFont="1" applyFill="1" applyBorder="1" applyAlignment="1">
      <alignment horizontal="right" vertical="top" wrapText="1"/>
    </xf>
    <xf numFmtId="41" fontId="75" fillId="2" borderId="0" xfId="2" applyFont="1" applyFill="1" applyAlignment="1">
      <alignment horizontal="right" vertical="top" wrapText="1"/>
    </xf>
    <xf numFmtId="0" fontId="12" fillId="2" borderId="6" xfId="0" applyFont="1" applyFill="1" applyBorder="1" applyAlignment="1">
      <alignment vertical="top" wrapText="1"/>
    </xf>
    <xf numFmtId="168" fontId="11" fillId="2" borderId="6" xfId="1" applyNumberFormat="1" applyFont="1" applyFill="1" applyBorder="1" applyAlignment="1">
      <alignment horizontal="right" vertical="top" wrapText="1"/>
    </xf>
    <xf numFmtId="3" fontId="73" fillId="2" borderId="0" xfId="0" applyNumberFormat="1" applyFont="1" applyFill="1" applyAlignment="1">
      <alignment horizontal="right" vertical="top" wrapText="1"/>
    </xf>
    <xf numFmtId="3" fontId="11" fillId="2" borderId="0" xfId="0" applyNumberFormat="1" applyFont="1" applyFill="1" applyAlignment="1">
      <alignment horizontal="right" vertical="top" wrapText="1"/>
    </xf>
    <xf numFmtId="168" fontId="11" fillId="2" borderId="6" xfId="1" applyNumberFormat="1" applyFont="1" applyFill="1" applyBorder="1" applyAlignment="1">
      <alignment horizontal="left" vertical="top" wrapText="1"/>
    </xf>
    <xf numFmtId="3" fontId="12" fillId="2" borderId="6" xfId="0" applyNumberFormat="1" applyFont="1" applyFill="1" applyBorder="1" applyAlignment="1">
      <alignment horizontal="left" vertical="top" wrapText="1"/>
    </xf>
    <xf numFmtId="0" fontId="12" fillId="0" borderId="6" xfId="0" applyFont="1" applyBorder="1" applyAlignment="1">
      <alignment horizontal="left" vertical="top" wrapText="1"/>
    </xf>
    <xf numFmtId="0" fontId="12" fillId="0" borderId="6" xfId="0" applyFont="1" applyBorder="1" applyAlignment="1">
      <alignment vertical="top" wrapText="1"/>
    </xf>
    <xf numFmtId="168" fontId="11" fillId="0" borderId="6" xfId="1" applyNumberFormat="1" applyFont="1" applyFill="1" applyBorder="1" applyAlignment="1">
      <alignment horizontal="right" vertical="top" wrapText="1"/>
    </xf>
    <xf numFmtId="168" fontId="11" fillId="0" borderId="6" xfId="1" applyNumberFormat="1" applyFont="1" applyFill="1" applyBorder="1" applyAlignment="1">
      <alignment horizontal="left" vertical="top" wrapText="1"/>
    </xf>
    <xf numFmtId="3" fontId="73" fillId="0" borderId="0" xfId="0" applyNumberFormat="1" applyFont="1" applyAlignment="1">
      <alignment horizontal="right" vertical="top" wrapText="1"/>
    </xf>
    <xf numFmtId="3" fontId="11" fillId="0" borderId="0" xfId="0" applyNumberFormat="1" applyFont="1" applyAlignment="1">
      <alignment horizontal="right" vertical="top" wrapText="1"/>
    </xf>
    <xf numFmtId="0" fontId="12" fillId="2" borderId="0" xfId="0" applyFont="1" applyFill="1" applyAlignment="1">
      <alignment vertical="top" wrapText="1"/>
    </xf>
    <xf numFmtId="168" fontId="11" fillId="2" borderId="0" xfId="1" applyNumberFormat="1" applyFont="1" applyFill="1" applyBorder="1" applyAlignment="1">
      <alignment horizontal="right" vertical="top" wrapText="1"/>
    </xf>
    <xf numFmtId="168" fontId="11" fillId="2" borderId="0" xfId="1" applyNumberFormat="1" applyFont="1" applyFill="1" applyBorder="1" applyAlignment="1">
      <alignment horizontal="left" vertical="top" wrapText="1"/>
    </xf>
    <xf numFmtId="3" fontId="12" fillId="2" borderId="0" xfId="0" applyNumberFormat="1" applyFont="1" applyFill="1" applyAlignment="1">
      <alignment horizontal="center"/>
    </xf>
    <xf numFmtId="3" fontId="13" fillId="2" borderId="0" xfId="0" applyNumberFormat="1" applyFont="1" applyFill="1" applyAlignment="1">
      <alignment horizontal="center"/>
    </xf>
    <xf numFmtId="168" fontId="58" fillId="2" borderId="6" xfId="1" applyNumberFormat="1" applyFont="1" applyFill="1" applyBorder="1" applyAlignment="1">
      <alignment vertical="center"/>
    </xf>
    <xf numFmtId="175" fontId="58" fillId="2" borderId="6" xfId="1" applyNumberFormat="1" applyFont="1" applyFill="1" applyBorder="1" applyAlignment="1">
      <alignment horizontal="center" vertical="center"/>
    </xf>
    <xf numFmtId="168" fontId="58" fillId="2" borderId="0" xfId="1" applyNumberFormat="1" applyFont="1" applyFill="1" applyBorder="1" applyAlignment="1">
      <alignment horizontal="center"/>
    </xf>
    <xf numFmtId="41" fontId="12" fillId="0" borderId="6" xfId="2" applyFont="1" applyFill="1" applyBorder="1" applyAlignment="1">
      <alignment horizontal="center"/>
    </xf>
    <xf numFmtId="3" fontId="12" fillId="0" borderId="6" xfId="0" applyNumberFormat="1" applyFont="1" applyBorder="1" applyAlignment="1">
      <alignment horizontal="left"/>
    </xf>
    <xf numFmtId="41" fontId="11" fillId="0" borderId="6" xfId="2" applyFont="1" applyFill="1" applyBorder="1"/>
    <xf numFmtId="175" fontId="11" fillId="0" borderId="6" xfId="2" applyNumberFormat="1" applyFont="1" applyFill="1" applyBorder="1" applyAlignment="1">
      <alignment horizontal="center"/>
    </xf>
    <xf numFmtId="168" fontId="58" fillId="0" borderId="0" xfId="1" applyNumberFormat="1" applyFont="1" applyFill="1" applyBorder="1" applyAlignment="1">
      <alignment horizontal="center"/>
    </xf>
    <xf numFmtId="175" fontId="11" fillId="0" borderId="6" xfId="2" applyNumberFormat="1" applyFont="1" applyFill="1" applyBorder="1"/>
    <xf numFmtId="3" fontId="12" fillId="0" borderId="9" xfId="0" applyNumberFormat="1" applyFont="1" applyBorder="1" applyAlignment="1">
      <alignment horizontal="right"/>
    </xf>
    <xf numFmtId="41" fontId="11" fillId="0" borderId="9" xfId="2" applyFont="1" applyFill="1" applyBorder="1"/>
    <xf numFmtId="175" fontId="11" fillId="0" borderId="9" xfId="2" applyNumberFormat="1" applyFont="1" applyFill="1" applyBorder="1" applyAlignment="1">
      <alignment horizontal="center"/>
    </xf>
    <xf numFmtId="0" fontId="12" fillId="0" borderId="5" xfId="0" applyFont="1" applyBorder="1"/>
    <xf numFmtId="0" fontId="12" fillId="0" borderId="5" xfId="0" applyFont="1" applyBorder="1" applyAlignment="1">
      <alignment horizontal="center"/>
    </xf>
    <xf numFmtId="41" fontId="12" fillId="0" borderId="5" xfId="2" applyFont="1" applyFill="1" applyBorder="1" applyAlignment="1">
      <alignment horizontal="center"/>
    </xf>
    <xf numFmtId="3" fontId="12" fillId="0" borderId="5" xfId="0" applyNumberFormat="1" applyFont="1" applyBorder="1" applyAlignment="1">
      <alignment horizontal="left"/>
    </xf>
    <xf numFmtId="3" fontId="12" fillId="0" borderId="5" xfId="0" applyNumberFormat="1" applyFont="1" applyBorder="1" applyAlignment="1">
      <alignment horizontal="right"/>
    </xf>
    <xf numFmtId="175" fontId="58" fillId="2" borderId="0" xfId="1" applyNumberFormat="1" applyFont="1" applyFill="1" applyBorder="1"/>
    <xf numFmtId="41" fontId="12" fillId="0" borderId="0" xfId="2" applyFont="1" applyFill="1" applyBorder="1" applyAlignment="1">
      <alignment horizontal="right"/>
    </xf>
    <xf numFmtId="3" fontId="12" fillId="0" borderId="0" xfId="0" applyNumberFormat="1" applyFont="1" applyAlignment="1">
      <alignment horizontal="center"/>
    </xf>
    <xf numFmtId="3" fontId="12" fillId="0" borderId="0" xfId="0" applyNumberFormat="1" applyFont="1" applyAlignment="1">
      <alignment horizontal="right"/>
    </xf>
    <xf numFmtId="41" fontId="13" fillId="2" borderId="12" xfId="2" applyFont="1" applyFill="1" applyBorder="1"/>
    <xf numFmtId="168" fontId="75" fillId="0" borderId="0" xfId="1" applyNumberFormat="1" applyFont="1" applyFill="1" applyBorder="1" applyAlignment="1">
      <alignment horizontal="center"/>
    </xf>
    <xf numFmtId="41" fontId="58" fillId="2" borderId="0" xfId="2" applyFont="1" applyFill="1" applyBorder="1"/>
    <xf numFmtId="0" fontId="13" fillId="0" borderId="6" xfId="0" applyFont="1" applyBorder="1" applyAlignment="1">
      <alignment horizontal="left" vertical="center"/>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168" fontId="58" fillId="0" borderId="0" xfId="1" applyNumberFormat="1" applyFont="1" applyFill="1" applyBorder="1"/>
    <xf numFmtId="175" fontId="58" fillId="0" borderId="0" xfId="1" applyNumberFormat="1" applyFont="1" applyFill="1" applyBorder="1" applyAlignment="1">
      <alignment horizontal="center"/>
    </xf>
    <xf numFmtId="0" fontId="13" fillId="0" borderId="6" xfId="0" applyFont="1" applyBorder="1" applyAlignment="1">
      <alignment horizontal="left"/>
    </xf>
    <xf numFmtId="41" fontId="12" fillId="0" borderId="6" xfId="2" applyFont="1" applyFill="1" applyBorder="1" applyAlignment="1">
      <alignment horizontal="right"/>
    </xf>
    <xf numFmtId="0" fontId="13" fillId="0" borderId="12" xfId="0" applyFont="1" applyBorder="1" applyAlignment="1">
      <alignment horizontal="left"/>
    </xf>
    <xf numFmtId="0" fontId="12" fillId="0" borderId="12" xfId="0" applyFont="1" applyBorder="1"/>
    <xf numFmtId="3" fontId="12" fillId="0" borderId="12" xfId="0" applyNumberFormat="1" applyFont="1" applyBorder="1" applyAlignment="1">
      <alignment horizontal="center"/>
    </xf>
    <xf numFmtId="3" fontId="13" fillId="0" borderId="12" xfId="0" applyNumberFormat="1" applyFont="1" applyBorder="1"/>
    <xf numFmtId="0" fontId="13" fillId="0" borderId="0" xfId="0" applyFont="1" applyAlignment="1">
      <alignment horizontal="left"/>
    </xf>
    <xf numFmtId="0" fontId="58" fillId="0" borderId="0" xfId="0" applyFont="1" applyAlignment="1">
      <alignment horizontal="left"/>
    </xf>
    <xf numFmtId="0" fontId="58" fillId="0" borderId="0" xfId="0" applyFont="1" applyAlignment="1">
      <alignment horizontal="center"/>
    </xf>
    <xf numFmtId="0" fontId="58" fillId="0" borderId="6" xfId="0" applyFont="1" applyBorder="1" applyAlignment="1">
      <alignment horizontal="center" vertical="center"/>
    </xf>
    <xf numFmtId="0" fontId="58" fillId="0" borderId="6" xfId="0" applyFont="1" applyBorder="1" applyAlignment="1">
      <alignment horizontal="centerContinuous" vertical="center" wrapText="1"/>
    </xf>
    <xf numFmtId="3" fontId="11" fillId="0" borderId="6" xfId="0" applyNumberFormat="1" applyFont="1" applyBorder="1" applyAlignment="1">
      <alignment horizontal="left"/>
    </xf>
    <xf numFmtId="3" fontId="11" fillId="0" borderId="6" xfId="0" applyNumberFormat="1" applyFont="1" applyBorder="1"/>
    <xf numFmtId="3" fontId="58" fillId="0" borderId="0" xfId="0" applyNumberFormat="1" applyFont="1"/>
    <xf numFmtId="3" fontId="12" fillId="0" borderId="0" xfId="0" applyNumberFormat="1" applyFont="1"/>
    <xf numFmtId="3" fontId="11" fillId="0" borderId="0" xfId="0" applyNumberFormat="1" applyFont="1"/>
    <xf numFmtId="0" fontId="35" fillId="2" borderId="6" xfId="0" applyFont="1" applyFill="1" applyBorder="1" applyAlignment="1">
      <alignment horizontal="center"/>
    </xf>
    <xf numFmtId="0" fontId="73" fillId="2" borderId="0" xfId="0" applyFont="1" applyFill="1"/>
    <xf numFmtId="14" fontId="35" fillId="0" borderId="6" xfId="0" applyNumberFormat="1" applyFont="1" applyBorder="1" applyAlignment="1">
      <alignment horizontal="center"/>
    </xf>
    <xf numFmtId="3" fontId="14" fillId="2" borderId="6" xfId="0" applyNumberFormat="1" applyFont="1" applyFill="1" applyBorder="1" applyAlignment="1">
      <alignment horizontal="right"/>
    </xf>
    <xf numFmtId="41" fontId="14" fillId="2" borderId="6" xfId="2" applyFont="1" applyFill="1" applyBorder="1" applyAlignment="1">
      <alignment horizontal="center"/>
    </xf>
    <xf numFmtId="0" fontId="35" fillId="2" borderId="6" xfId="0" applyFont="1" applyFill="1" applyBorder="1" applyAlignment="1">
      <alignment horizontal="left"/>
    </xf>
    <xf numFmtId="3" fontId="35" fillId="2" borderId="6" xfId="0" applyNumberFormat="1" applyFont="1" applyFill="1" applyBorder="1" applyAlignment="1">
      <alignment horizontal="right"/>
    </xf>
    <xf numFmtId="41" fontId="35" fillId="2" borderId="6" xfId="2" applyFont="1" applyFill="1" applyBorder="1" applyAlignment="1">
      <alignment horizontal="right"/>
    </xf>
    <xf numFmtId="0" fontId="12" fillId="2" borderId="0" xfId="0" applyFont="1" applyFill="1" applyAlignment="1">
      <alignment wrapText="1"/>
    </xf>
    <xf numFmtId="0" fontId="35" fillId="0" borderId="6" xfId="0" applyFont="1" applyBorder="1" applyAlignment="1">
      <alignment horizontal="center"/>
    </xf>
    <xf numFmtId="0" fontId="73" fillId="0" borderId="0" xfId="0" applyFont="1"/>
    <xf numFmtId="41" fontId="12" fillId="0" borderId="6" xfId="2" applyFont="1" applyBorder="1" applyAlignment="1">
      <alignment horizontal="right" vertical="top" wrapText="1"/>
    </xf>
    <xf numFmtId="3" fontId="12" fillId="0" borderId="6" xfId="0" applyNumberFormat="1" applyFont="1" applyBorder="1" applyAlignment="1">
      <alignment horizontal="right" vertical="top" wrapText="1"/>
    </xf>
    <xf numFmtId="0" fontId="13" fillId="0" borderId="6" xfId="0" applyFont="1" applyBorder="1" applyAlignment="1">
      <alignment horizontal="center"/>
    </xf>
    <xf numFmtId="0" fontId="13" fillId="0" borderId="6" xfId="0" applyFont="1" applyBorder="1" applyAlignment="1">
      <alignment horizontal="center" wrapText="1"/>
    </xf>
    <xf numFmtId="168" fontId="13" fillId="0" borderId="6" xfId="1" applyNumberFormat="1" applyFont="1" applyFill="1" applyBorder="1" applyAlignment="1">
      <alignment horizontal="center" wrapText="1"/>
    </xf>
    <xf numFmtId="175" fontId="13" fillId="0" borderId="6" xfId="0" applyNumberFormat="1" applyFont="1" applyBorder="1" applyAlignment="1">
      <alignment horizontal="center" wrapText="1"/>
    </xf>
    <xf numFmtId="168" fontId="12" fillId="0" borderId="6" xfId="1" applyNumberFormat="1" applyFont="1" applyFill="1" applyBorder="1" applyAlignment="1">
      <alignment horizontal="center"/>
    </xf>
    <xf numFmtId="175" fontId="12" fillId="0" borderId="6" xfId="0" applyNumberFormat="1" applyFont="1" applyBorder="1"/>
    <xf numFmtId="3" fontId="12" fillId="0" borderId="6" xfId="0" applyNumberFormat="1" applyFont="1" applyBorder="1"/>
    <xf numFmtId="0" fontId="12" fillId="0" borderId="6" xfId="0" applyFont="1" applyBorder="1" applyAlignment="1">
      <alignment horizontal="left"/>
    </xf>
    <xf numFmtId="41" fontId="12" fillId="0" borderId="6" xfId="2" applyFont="1" applyFill="1" applyBorder="1"/>
    <xf numFmtId="3" fontId="13" fillId="0" borderId="6" xfId="0" applyNumberFormat="1" applyFont="1" applyBorder="1"/>
    <xf numFmtId="168" fontId="13" fillId="0" borderId="6" xfId="1" applyNumberFormat="1" applyFont="1" applyFill="1" applyBorder="1" applyAlignment="1">
      <alignment horizontal="center"/>
    </xf>
    <xf numFmtId="3" fontId="13" fillId="0" borderId="5" xfId="0" applyNumberFormat="1" applyFont="1" applyBorder="1"/>
    <xf numFmtId="41" fontId="13" fillId="0" borderId="5" xfId="2" applyFont="1" applyFill="1" applyBorder="1"/>
    <xf numFmtId="168" fontId="13" fillId="0" borderId="5" xfId="1" applyNumberFormat="1" applyFont="1" applyFill="1" applyBorder="1" applyAlignment="1">
      <alignment horizontal="center"/>
    </xf>
    <xf numFmtId="168" fontId="12" fillId="2" borderId="0" xfId="0" applyNumberFormat="1" applyFont="1" applyFill="1"/>
    <xf numFmtId="3" fontId="12" fillId="0" borderId="6" xfId="0" applyNumberFormat="1" applyFont="1" applyBorder="1" applyAlignment="1">
      <alignment horizontal="center"/>
    </xf>
    <xf numFmtId="41" fontId="12" fillId="0" borderId="6" xfId="2" applyFont="1" applyBorder="1" applyAlignment="1">
      <alignment horizontal="center"/>
    </xf>
    <xf numFmtId="3" fontId="13" fillId="0" borderId="6" xfId="0" applyNumberFormat="1" applyFont="1" applyBorder="1" applyAlignment="1">
      <alignment horizontal="center"/>
    </xf>
    <xf numFmtId="3" fontId="35" fillId="0" borderId="6" xfId="0" applyNumberFormat="1" applyFont="1" applyBorder="1" applyAlignment="1">
      <alignment horizontal="center"/>
    </xf>
    <xf numFmtId="14" fontId="13" fillId="0" borderId="3" xfId="0" applyNumberFormat="1" applyFont="1" applyBorder="1" applyAlignment="1">
      <alignment horizontal="center" vertical="center" wrapText="1"/>
    </xf>
    <xf numFmtId="41" fontId="13" fillId="0" borderId="6" xfId="2" applyFont="1" applyBorder="1" applyAlignment="1">
      <alignment horizontal="right" vertical="top" wrapText="1"/>
    </xf>
    <xf numFmtId="3" fontId="73" fillId="0" borderId="0" xfId="0" applyNumberFormat="1" applyFont="1"/>
    <xf numFmtId="168" fontId="13" fillId="0" borderId="0" xfId="1" applyNumberFormat="1" applyFont="1" applyFill="1" applyAlignment="1">
      <alignment horizontal="center"/>
    </xf>
    <xf numFmtId="175" fontId="13" fillId="0" borderId="0" xfId="1" applyNumberFormat="1" applyFont="1" applyFill="1" applyAlignment="1">
      <alignment horizontal="center"/>
    </xf>
    <xf numFmtId="0" fontId="35" fillId="2" borderId="0" xfId="0" applyFont="1" applyFill="1" applyAlignment="1">
      <alignment horizontal="left"/>
    </xf>
    <xf numFmtId="168" fontId="13" fillId="2" borderId="0" xfId="1" applyNumberFormat="1" applyFont="1" applyFill="1" applyAlignment="1">
      <alignment horizontal="center"/>
    </xf>
    <xf numFmtId="175" fontId="13" fillId="2" borderId="0" xfId="1" applyNumberFormat="1" applyFont="1" applyFill="1" applyAlignment="1">
      <alignment horizontal="center"/>
    </xf>
    <xf numFmtId="41" fontId="73" fillId="2" borderId="0" xfId="2" applyFont="1" applyFill="1" applyAlignment="1">
      <alignment wrapText="1"/>
    </xf>
    <xf numFmtId="0" fontId="14" fillId="2" borderId="6" xfId="0" applyFont="1" applyFill="1" applyBorder="1" applyAlignment="1">
      <alignment horizontal="center"/>
    </xf>
    <xf numFmtId="3" fontId="35" fillId="2" borderId="0" xfId="0" applyNumberFormat="1" applyFont="1" applyFill="1" applyAlignment="1">
      <alignment horizontal="right"/>
    </xf>
    <xf numFmtId="0" fontId="35" fillId="2" borderId="0" xfId="0" applyFont="1" applyFill="1" applyAlignment="1">
      <alignment horizontal="center"/>
    </xf>
    <xf numFmtId="0" fontId="13" fillId="2" borderId="15" xfId="0" applyFont="1" applyFill="1" applyBorder="1" applyAlignment="1">
      <alignment horizontal="center" vertical="center" wrapText="1"/>
    </xf>
    <xf numFmtId="0" fontId="12" fillId="2" borderId="6" xfId="0" applyFont="1" applyFill="1" applyBorder="1"/>
    <xf numFmtId="41" fontId="13" fillId="2" borderId="6" xfId="2" applyFont="1" applyFill="1" applyBorder="1"/>
    <xf numFmtId="3" fontId="12" fillId="2" borderId="6" xfId="0" applyNumberFormat="1" applyFont="1" applyFill="1" applyBorder="1" applyAlignment="1">
      <alignment horizontal="right"/>
    </xf>
    <xf numFmtId="3" fontId="13" fillId="2" borderId="6" xfId="0" applyNumberFormat="1" applyFont="1" applyFill="1" applyBorder="1" applyAlignment="1">
      <alignment horizontal="right"/>
    </xf>
    <xf numFmtId="3" fontId="13" fillId="2" borderId="0" xfId="0" applyNumberFormat="1" applyFont="1" applyFill="1" applyAlignment="1">
      <alignment horizontal="right"/>
    </xf>
    <xf numFmtId="41" fontId="14" fillId="2" borderId="0" xfId="2" applyFont="1" applyFill="1" applyBorder="1" applyAlignment="1">
      <alignment horizontal="right"/>
    </xf>
    <xf numFmtId="0" fontId="58" fillId="2" borderId="6" xfId="0" applyFont="1" applyFill="1" applyBorder="1" applyAlignment="1">
      <alignment horizontal="center"/>
    </xf>
    <xf numFmtId="0" fontId="12" fillId="0" borderId="6" xfId="0" applyFont="1" applyBorder="1" applyAlignment="1">
      <alignment wrapText="1"/>
    </xf>
    <xf numFmtId="0" fontId="58" fillId="2" borderId="6" xfId="0" applyFont="1" applyFill="1" applyBorder="1" applyAlignment="1">
      <alignment horizontal="left"/>
    </xf>
    <xf numFmtId="0" fontId="11" fillId="0" borderId="0" xfId="0" applyFont="1"/>
    <xf numFmtId="168" fontId="73" fillId="2" borderId="0" xfId="1" applyNumberFormat="1" applyFont="1" applyFill="1" applyAlignment="1">
      <alignment horizontal="center"/>
    </xf>
    <xf numFmtId="175" fontId="73" fillId="2" borderId="0" xfId="1" applyNumberFormat="1" applyFont="1" applyFill="1" applyAlignment="1">
      <alignment horizontal="center"/>
    </xf>
    <xf numFmtId="0" fontId="58" fillId="0" borderId="6" xfId="0" applyFont="1" applyBorder="1" applyAlignment="1">
      <alignment horizontal="left"/>
    </xf>
    <xf numFmtId="0" fontId="58" fillId="0" borderId="6" xfId="0" applyFont="1" applyBorder="1" applyAlignment="1">
      <alignment horizontal="center" wrapText="1"/>
    </xf>
    <xf numFmtId="0" fontId="58" fillId="0" borderId="6" xfId="0" applyFont="1" applyBorder="1" applyAlignment="1">
      <alignment horizontal="center"/>
    </xf>
    <xf numFmtId="168" fontId="58" fillId="0" borderId="6" xfId="1" applyNumberFormat="1" applyFont="1" applyFill="1" applyBorder="1" applyAlignment="1">
      <alignment horizontal="center" wrapText="1"/>
    </xf>
    <xf numFmtId="0" fontId="11" fillId="0" borderId="6" xfId="0" applyFont="1" applyBorder="1" applyAlignment="1">
      <alignment horizontal="left"/>
    </xf>
    <xf numFmtId="3" fontId="11" fillId="0" borderId="6" xfId="0" applyNumberFormat="1" applyFont="1" applyBorder="1" applyAlignment="1">
      <alignment horizontal="right"/>
    </xf>
    <xf numFmtId="0" fontId="11" fillId="0" borderId="6" xfId="0" applyFont="1" applyBorder="1" applyAlignment="1">
      <alignment horizontal="right"/>
    </xf>
    <xf numFmtId="168" fontId="11" fillId="0" borderId="6" xfId="1" applyNumberFormat="1" applyFont="1" applyFill="1" applyBorder="1" applyAlignment="1">
      <alignment horizontal="center"/>
    </xf>
    <xf numFmtId="168" fontId="73" fillId="2" borderId="0" xfId="0" applyNumberFormat="1" applyFont="1" applyFill="1"/>
    <xf numFmtId="0" fontId="11" fillId="0" borderId="6" xfId="0" applyFont="1" applyBorder="1" applyAlignment="1">
      <alignment horizontal="left" wrapText="1"/>
    </xf>
    <xf numFmtId="41" fontId="11" fillId="0" borderId="6" xfId="2" applyFont="1" applyFill="1" applyBorder="1" applyAlignment="1">
      <alignment horizontal="right"/>
    </xf>
    <xf numFmtId="41" fontId="11" fillId="0" borderId="6" xfId="2" applyFont="1" applyBorder="1" applyAlignment="1">
      <alignment horizontal="right"/>
    </xf>
    <xf numFmtId="168" fontId="11" fillId="0" borderId="6" xfId="1" applyNumberFormat="1" applyFont="1" applyFill="1" applyBorder="1" applyAlignment="1">
      <alignment horizontal="right"/>
    </xf>
    <xf numFmtId="168" fontId="11" fillId="0" borderId="6" xfId="0" applyNumberFormat="1" applyFont="1" applyBorder="1" applyAlignment="1">
      <alignment horizontal="right"/>
    </xf>
    <xf numFmtId="3" fontId="58" fillId="0" borderId="6" xfId="0" applyNumberFormat="1" applyFont="1" applyBorder="1" applyAlignment="1">
      <alignment horizontal="right"/>
    </xf>
    <xf numFmtId="41" fontId="58" fillId="0" borderId="6" xfId="2" applyFont="1" applyBorder="1" applyAlignment="1">
      <alignment horizontal="right"/>
    </xf>
    <xf numFmtId="168" fontId="58" fillId="0" borderId="6" xfId="1" applyNumberFormat="1" applyFont="1" applyFill="1" applyBorder="1" applyAlignment="1">
      <alignment horizontal="center"/>
    </xf>
    <xf numFmtId="41" fontId="73" fillId="2" borderId="0" xfId="2" applyFont="1" applyFill="1"/>
    <xf numFmtId="175" fontId="73" fillId="2" borderId="0" xfId="1" applyNumberFormat="1" applyFont="1" applyFill="1" applyAlignment="1">
      <alignment horizontal="left"/>
    </xf>
    <xf numFmtId="0" fontId="75" fillId="2" borderId="0" xfId="0" applyFont="1" applyFill="1" applyAlignment="1">
      <alignment horizontal="left"/>
    </xf>
    <xf numFmtId="3" fontId="75" fillId="2" borderId="0" xfId="0" applyNumberFormat="1" applyFont="1" applyFill="1" applyAlignment="1">
      <alignment horizontal="right"/>
    </xf>
    <xf numFmtId="168" fontId="75" fillId="2" borderId="0" xfId="1" applyNumberFormat="1" applyFont="1" applyFill="1" applyBorder="1" applyAlignment="1">
      <alignment horizontal="center"/>
    </xf>
    <xf numFmtId="0" fontId="13" fillId="2" borderId="6" xfId="0" applyFont="1" applyFill="1" applyBorder="1"/>
    <xf numFmtId="0" fontId="12" fillId="2" borderId="3" xfId="0" applyFont="1" applyFill="1" applyBorder="1" applyAlignment="1">
      <alignment horizontal="left"/>
    </xf>
    <xf numFmtId="168" fontId="12" fillId="0" borderId="6" xfId="1" applyNumberFormat="1" applyFont="1" applyFill="1" applyBorder="1"/>
    <xf numFmtId="0" fontId="11" fillId="2" borderId="2" xfId="4" applyFont="1" applyFill="1" applyBorder="1" applyAlignment="1">
      <alignment horizontal="left"/>
    </xf>
    <xf numFmtId="168" fontId="13" fillId="2" borderId="6" xfId="1" applyNumberFormat="1" applyFont="1" applyFill="1" applyBorder="1"/>
    <xf numFmtId="0" fontId="11" fillId="0" borderId="3" xfId="4" applyFont="1" applyBorder="1" applyAlignment="1">
      <alignment horizontal="left"/>
    </xf>
    <xf numFmtId="0" fontId="11" fillId="2" borderId="3" xfId="4" applyFont="1" applyFill="1" applyBorder="1" applyAlignment="1">
      <alignment horizontal="left"/>
    </xf>
    <xf numFmtId="0" fontId="12" fillId="0" borderId="3" xfId="0" applyFont="1" applyBorder="1" applyAlignment="1">
      <alignment horizontal="left"/>
    </xf>
    <xf numFmtId="41" fontId="12" fillId="0" borderId="6" xfId="2" applyFont="1" applyBorder="1"/>
    <xf numFmtId="168" fontId="12" fillId="0" borderId="0" xfId="1" applyNumberFormat="1" applyFont="1" applyFill="1" applyBorder="1" applyAlignment="1">
      <alignment horizontal="center"/>
    </xf>
    <xf numFmtId="175" fontId="12" fillId="0" borderId="0" xfId="1" applyNumberFormat="1" applyFont="1" applyFill="1" applyBorder="1" applyAlignment="1">
      <alignment horizontal="center"/>
    </xf>
    <xf numFmtId="168" fontId="12" fillId="0" borderId="0" xfId="0" applyNumberFormat="1" applyFont="1"/>
    <xf numFmtId="168" fontId="12" fillId="2" borderId="6" xfId="1" applyNumberFormat="1" applyFont="1" applyFill="1" applyBorder="1"/>
    <xf numFmtId="0" fontId="11" fillId="0" borderId="0" xfId="4" applyFont="1" applyAlignment="1">
      <alignment horizontal="left"/>
    </xf>
    <xf numFmtId="168" fontId="12" fillId="0" borderId="0" xfId="1" applyNumberFormat="1" applyFont="1" applyFill="1" applyBorder="1"/>
    <xf numFmtId="0" fontId="58" fillId="0" borderId="13" xfId="4" applyFont="1" applyBorder="1" applyAlignment="1">
      <alignment horizontal="left"/>
    </xf>
    <xf numFmtId="168" fontId="12" fillId="0" borderId="13" xfId="1" applyNumberFormat="1" applyFont="1" applyFill="1" applyBorder="1"/>
    <xf numFmtId="14" fontId="13" fillId="2" borderId="6" xfId="0" applyNumberFormat="1" applyFont="1" applyFill="1" applyBorder="1" applyAlignment="1">
      <alignment horizontal="center"/>
    </xf>
    <xf numFmtId="14" fontId="13" fillId="0" borderId="6" xfId="0" applyNumberFormat="1" applyFont="1" applyBorder="1" applyAlignment="1">
      <alignment horizontal="center"/>
    </xf>
    <xf numFmtId="41" fontId="14" fillId="0" borderId="6" xfId="2" applyFont="1" applyBorder="1" applyAlignment="1">
      <alignment horizontal="right"/>
    </xf>
    <xf numFmtId="3" fontId="14" fillId="0" borderId="6" xfId="0" applyNumberFormat="1" applyFont="1" applyBorder="1" applyAlignment="1">
      <alignment horizontal="right"/>
    </xf>
    <xf numFmtId="168" fontId="13" fillId="0" borderId="6" xfId="1" applyNumberFormat="1" applyFont="1" applyFill="1" applyBorder="1"/>
    <xf numFmtId="3" fontId="13" fillId="0" borderId="6" xfId="0" applyNumberFormat="1" applyFont="1" applyBorder="1" applyAlignment="1">
      <alignment horizontal="right"/>
    </xf>
    <xf numFmtId="0" fontId="13" fillId="2" borderId="7" xfId="0" applyFont="1" applyFill="1" applyBorder="1" applyAlignment="1">
      <alignment horizontal="left"/>
    </xf>
    <xf numFmtId="3" fontId="13" fillId="2" borderId="7" xfId="0" applyNumberFormat="1" applyFont="1" applyFill="1" applyBorder="1" applyAlignment="1">
      <alignment horizontal="right"/>
    </xf>
    <xf numFmtId="3" fontId="13" fillId="0" borderId="7" xfId="0" applyNumberFormat="1" applyFont="1" applyBorder="1" applyAlignment="1">
      <alignment horizontal="right"/>
    </xf>
    <xf numFmtId="168" fontId="13" fillId="2" borderId="0" xfId="1" applyNumberFormat="1" applyFont="1" applyFill="1" applyBorder="1"/>
    <xf numFmtId="41" fontId="12" fillId="2" borderId="6" xfId="2" applyFont="1" applyFill="1" applyBorder="1"/>
    <xf numFmtId="168" fontId="13" fillId="2" borderId="6" xfId="0" applyNumberFormat="1" applyFont="1" applyFill="1" applyBorder="1"/>
    <xf numFmtId="168" fontId="13" fillId="0" borderId="6" xfId="0" applyNumberFormat="1" applyFont="1" applyBorder="1"/>
    <xf numFmtId="0" fontId="11" fillId="2" borderId="6" xfId="4" applyFont="1" applyFill="1" applyBorder="1" applyAlignment="1">
      <alignment horizontal="left"/>
    </xf>
    <xf numFmtId="175" fontId="13" fillId="2" borderId="0" xfId="0" applyNumberFormat="1" applyFont="1" applyFill="1" applyAlignment="1">
      <alignment horizontal="left"/>
    </xf>
    <xf numFmtId="0" fontId="13" fillId="2" borderId="0" xfId="0" applyFont="1" applyFill="1" applyAlignment="1">
      <alignment horizontal="left" indent="1"/>
    </xf>
    <xf numFmtId="0" fontId="13" fillId="2" borderId="0" xfId="0" applyFont="1" applyFill="1" applyAlignment="1">
      <alignment horizontal="left" indent="5"/>
    </xf>
    <xf numFmtId="0" fontId="12" fillId="2" borderId="0" xfId="0" applyFont="1" applyFill="1" applyAlignment="1">
      <alignment horizontal="center" wrapText="1"/>
    </xf>
    <xf numFmtId="41" fontId="12" fillId="2" borderId="0" xfId="2" applyFont="1" applyFill="1" applyAlignment="1">
      <alignment horizontal="center"/>
    </xf>
    <xf numFmtId="0" fontId="76" fillId="0" borderId="0" xfId="0" applyFont="1"/>
    <xf numFmtId="0" fontId="75" fillId="2" borderId="0" xfId="0" applyFont="1" applyFill="1"/>
    <xf numFmtId="175" fontId="11" fillId="2" borderId="0" xfId="1" applyNumberFormat="1" applyFont="1" applyFill="1" applyAlignment="1">
      <alignment horizontal="center"/>
    </xf>
    <xf numFmtId="43" fontId="75" fillId="2" borderId="0" xfId="0" applyNumberFormat="1" applyFont="1" applyFill="1"/>
    <xf numFmtId="175" fontId="11" fillId="2" borderId="0" xfId="1" applyNumberFormat="1" applyFont="1" applyFill="1" applyAlignment="1">
      <alignment horizontal="center" vertical="center" wrapText="1"/>
    </xf>
    <xf numFmtId="0" fontId="11" fillId="2" borderId="0" xfId="0" applyFont="1" applyFill="1" applyAlignment="1">
      <alignment horizontal="center"/>
    </xf>
    <xf numFmtId="41" fontId="75" fillId="2" borderId="0" xfId="2" applyFont="1" applyFill="1" applyAlignment="1">
      <alignment horizontal="center"/>
    </xf>
    <xf numFmtId="41" fontId="12" fillId="0" borderId="0" xfId="2" applyFont="1" applyFill="1" applyAlignment="1">
      <alignment horizontal="center"/>
    </xf>
    <xf numFmtId="168" fontId="13" fillId="2" borderId="0" xfId="0" applyNumberFormat="1" applyFont="1" applyFill="1"/>
    <xf numFmtId="9" fontId="75" fillId="2" borderId="0" xfId="9" applyFont="1" applyFill="1"/>
    <xf numFmtId="0" fontId="12" fillId="0" borderId="6" xfId="0" applyFont="1" applyBorder="1" applyAlignment="1">
      <alignment vertical="center"/>
    </xf>
    <xf numFmtId="0" fontId="11" fillId="2" borderId="0" xfId="0" applyFont="1" applyFill="1"/>
    <xf numFmtId="168" fontId="11" fillId="2" borderId="0" xfId="1" applyNumberFormat="1" applyFont="1" applyFill="1" applyAlignment="1">
      <alignment horizontal="center"/>
    </xf>
    <xf numFmtId="4" fontId="11" fillId="2" borderId="0" xfId="0" applyNumberFormat="1" applyFont="1" applyFill="1"/>
    <xf numFmtId="0" fontId="77" fillId="0" borderId="0" xfId="0" applyFont="1"/>
    <xf numFmtId="41" fontId="12" fillId="0" borderId="0" xfId="2" applyFont="1" applyFill="1" applyAlignment="1">
      <alignment horizontal="center" vertical="center" wrapText="1"/>
    </xf>
    <xf numFmtId="3" fontId="21" fillId="0" borderId="0" xfId="0" applyNumberFormat="1" applyFont="1" applyAlignment="1">
      <alignment horizontal="left" vertical="center"/>
    </xf>
    <xf numFmtId="49" fontId="48" fillId="11" borderId="0" xfId="13" applyNumberFormat="1" applyFont="1" applyFill="1" applyAlignment="1">
      <alignment horizontal="center" vertical="center" wrapText="1"/>
    </xf>
    <xf numFmtId="49" fontId="69" fillId="11" borderId="0" xfId="13" applyNumberFormat="1" applyFont="1" applyFill="1" applyAlignment="1">
      <alignment horizontal="center" vertical="center" wrapText="1"/>
    </xf>
    <xf numFmtId="49" fontId="47" fillId="11" borderId="0" xfId="13" applyNumberFormat="1" applyFont="1" applyFill="1" applyAlignment="1">
      <alignment horizontal="center" vertical="center" wrapText="1"/>
    </xf>
    <xf numFmtId="41" fontId="22" fillId="2" borderId="0" xfId="2" applyFont="1" applyFill="1" applyBorder="1" applyAlignment="1">
      <alignment horizontal="center" vertical="center"/>
    </xf>
    <xf numFmtId="0" fontId="22" fillId="2" borderId="0" xfId="0" applyFont="1" applyFill="1" applyAlignment="1">
      <alignment horizontal="center" vertical="center"/>
    </xf>
    <xf numFmtId="0" fontId="24" fillId="2" borderId="0" xfId="0" applyFont="1" applyFill="1" applyAlignment="1">
      <alignment horizontal="center"/>
    </xf>
    <xf numFmtId="0" fontId="50" fillId="2" borderId="0" xfId="0" applyFont="1" applyFill="1" applyAlignment="1">
      <alignment horizontal="center" vertical="center"/>
    </xf>
    <xf numFmtId="41" fontId="22" fillId="2" borderId="0" xfId="2" applyFont="1" applyFill="1" applyAlignment="1">
      <alignment horizontal="center" vertical="center"/>
    </xf>
    <xf numFmtId="17" fontId="10" fillId="13" borderId="0" xfId="0" applyNumberFormat="1" applyFont="1" applyFill="1" applyAlignment="1">
      <alignment horizontal="center" vertical="center"/>
    </xf>
    <xf numFmtId="17" fontId="10" fillId="13" borderId="13" xfId="0" applyNumberFormat="1" applyFont="1" applyFill="1" applyBorder="1" applyAlignment="1">
      <alignment horizontal="center" vertical="center"/>
    </xf>
    <xf numFmtId="49" fontId="51" fillId="11" borderId="0" xfId="13" applyNumberFormat="1" applyFont="1" applyFill="1" applyAlignment="1">
      <alignment horizontal="center" vertical="center" wrapText="1"/>
    </xf>
    <xf numFmtId="0" fontId="18" fillId="0" borderId="0" xfId="0" applyFont="1" applyAlignment="1">
      <alignment horizontal="center" vertical="center"/>
    </xf>
    <xf numFmtId="41" fontId="44" fillId="0" borderId="0" xfId="2" applyFont="1" applyFill="1" applyAlignment="1">
      <alignment horizontal="center" vertical="center"/>
    </xf>
    <xf numFmtId="41" fontId="55" fillId="0" borderId="0" xfId="2" applyFont="1" applyFill="1" applyAlignment="1">
      <alignment horizontal="center"/>
    </xf>
    <xf numFmtId="3" fontId="11" fillId="0" borderId="0" xfId="0" applyNumberFormat="1" applyFont="1" applyAlignment="1">
      <alignment horizontal="left"/>
    </xf>
    <xf numFmtId="41" fontId="17" fillId="2" borderId="0" xfId="673" applyFont="1" applyFill="1" applyAlignment="1">
      <alignment horizontal="center" vertical="center"/>
    </xf>
    <xf numFmtId="41" fontId="5" fillId="2" borderId="0" xfId="673" applyFont="1" applyFill="1" applyAlignment="1">
      <alignment horizontal="center" vertical="center"/>
    </xf>
    <xf numFmtId="41" fontId="6" fillId="2" borderId="0" xfId="673" applyFont="1" applyFill="1" applyAlignment="1">
      <alignment horizontal="center" vertical="center"/>
    </xf>
    <xf numFmtId="41" fontId="51" fillId="11" borderId="0" xfId="2" applyFont="1" applyFill="1" applyAlignment="1">
      <alignment horizontal="center" vertical="center" wrapText="1"/>
    </xf>
    <xf numFmtId="49" fontId="57" fillId="11" borderId="0" xfId="13" applyNumberFormat="1" applyFont="1" applyFill="1" applyAlignment="1">
      <alignment horizontal="center" vertical="center" wrapText="1"/>
    </xf>
    <xf numFmtId="41" fontId="13" fillId="2" borderId="0" xfId="2" applyFont="1" applyFill="1" applyAlignment="1">
      <alignment horizontal="center" vertical="center"/>
    </xf>
    <xf numFmtId="41" fontId="12" fillId="2" borderId="0" xfId="2" applyFont="1" applyFill="1" applyAlignment="1">
      <alignment horizontal="center" vertical="center"/>
    </xf>
    <xf numFmtId="0" fontId="58" fillId="2" borderId="0" xfId="0" applyFont="1" applyFill="1" applyAlignment="1">
      <alignment horizontal="left" vertical="center" wrapText="1"/>
    </xf>
    <xf numFmtId="0" fontId="13" fillId="2" borderId="0" xfId="0" applyFont="1" applyFill="1" applyAlignment="1">
      <alignment horizontal="center" vertical="center" wrapText="1"/>
    </xf>
    <xf numFmtId="0" fontId="13" fillId="2" borderId="0" xfId="0" applyFont="1" applyFill="1" applyAlignment="1">
      <alignment horizontal="center" wrapText="1"/>
    </xf>
    <xf numFmtId="0" fontId="13" fillId="2" borderId="0" xfId="0" applyFont="1" applyFill="1" applyAlignment="1">
      <alignment horizontal="left"/>
    </xf>
    <xf numFmtId="0" fontId="11" fillId="0" borderId="0" xfId="0" applyFont="1" applyAlignment="1">
      <alignment horizontal="left" vertical="center" wrapText="1"/>
    </xf>
    <xf numFmtId="0" fontId="12" fillId="2" borderId="6" xfId="0" applyFont="1" applyFill="1" applyBorder="1" applyAlignment="1">
      <alignment horizontal="center" vertical="center" wrapText="1"/>
    </xf>
    <xf numFmtId="0" fontId="14" fillId="5" borderId="9" xfId="0" applyFont="1" applyFill="1" applyBorder="1" applyAlignment="1">
      <alignment horizontal="center" vertical="center"/>
    </xf>
    <xf numFmtId="0" fontId="14" fillId="5" borderId="1" xfId="0" applyFont="1" applyFill="1" applyBorder="1" applyAlignment="1">
      <alignment horizontal="center" vertical="center"/>
    </xf>
    <xf numFmtId="0" fontId="14" fillId="5" borderId="5" xfId="0" applyFont="1" applyFill="1" applyBorder="1" applyAlignment="1">
      <alignment horizontal="center" vertical="center"/>
    </xf>
    <xf numFmtId="0" fontId="75" fillId="0" borderId="0" xfId="0" applyFont="1" applyAlignment="1">
      <alignment horizontal="left" vertical="center" wrapText="1"/>
    </xf>
    <xf numFmtId="0" fontId="12" fillId="2" borderId="0" xfId="0" applyFont="1" applyFill="1" applyAlignment="1">
      <alignment horizontal="left" vertical="top" wrapText="1"/>
    </xf>
    <xf numFmtId="0" fontId="12" fillId="2" borderId="0" xfId="0" applyFont="1" applyFill="1" applyAlignment="1">
      <alignment horizontal="left" vertical="center" wrapText="1"/>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2" fillId="0" borderId="0" xfId="0" applyFont="1" applyAlignment="1">
      <alignment horizontal="left"/>
    </xf>
    <xf numFmtId="0" fontId="14" fillId="5" borderId="9"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0" borderId="9" xfId="0" applyFont="1" applyBorder="1" applyAlignment="1">
      <alignment horizontal="center" vertical="center"/>
    </xf>
    <xf numFmtId="0" fontId="14" fillId="0" borderId="1" xfId="0" applyFont="1" applyBorder="1" applyAlignment="1">
      <alignment horizontal="center" vertical="center"/>
    </xf>
    <xf numFmtId="0" fontId="14" fillId="0" borderId="9" xfId="0" applyFont="1" applyBorder="1" applyAlignment="1">
      <alignment horizontal="center" vertical="center" wrapText="1"/>
    </xf>
    <xf numFmtId="0" fontId="14" fillId="0" borderId="1" xfId="0" applyFont="1" applyBorder="1" applyAlignment="1">
      <alignment horizontal="center" vertical="center" wrapText="1"/>
    </xf>
    <xf numFmtId="0" fontId="13" fillId="2" borderId="9" xfId="0" applyFont="1" applyFill="1" applyBorder="1" applyAlignment="1">
      <alignment horizontal="center" vertical="center"/>
    </xf>
    <xf numFmtId="0" fontId="13" fillId="2" borderId="5" xfId="0" applyFont="1" applyFill="1" applyBorder="1" applyAlignment="1">
      <alignment horizontal="center" vertical="center"/>
    </xf>
    <xf numFmtId="0" fontId="13" fillId="0" borderId="15" xfId="0" applyFont="1" applyBorder="1" applyAlignment="1">
      <alignment horizontal="center"/>
    </xf>
    <xf numFmtId="0" fontId="13" fillId="0" borderId="7" xfId="0" applyFont="1" applyBorder="1" applyAlignment="1">
      <alignment horizontal="center"/>
    </xf>
    <xf numFmtId="0" fontId="13" fillId="0" borderId="3" xfId="0" applyFont="1" applyBorder="1" applyAlignment="1">
      <alignment horizontal="center"/>
    </xf>
    <xf numFmtId="0" fontId="58" fillId="2" borderId="16" xfId="0" applyFont="1" applyFill="1" applyBorder="1" applyAlignment="1">
      <alignment horizontal="center" wrapText="1"/>
    </xf>
    <xf numFmtId="0" fontId="58" fillId="2" borderId="8" xfId="0" applyFont="1" applyFill="1" applyBorder="1" applyAlignment="1">
      <alignment horizontal="center" wrapText="1"/>
    </xf>
    <xf numFmtId="0" fontId="12" fillId="2" borderId="0" xfId="0" applyFont="1" applyFill="1" applyAlignment="1">
      <alignment horizontal="left" wrapText="1"/>
    </xf>
    <xf numFmtId="0" fontId="35" fillId="2" borderId="6" xfId="0" applyFont="1" applyFill="1" applyBorder="1" applyAlignment="1">
      <alignment horizontal="left" vertical="center"/>
    </xf>
    <xf numFmtId="0" fontId="13" fillId="0" borderId="9" xfId="0" applyFont="1" applyBorder="1" applyAlignment="1">
      <alignment horizontal="left"/>
    </xf>
    <xf numFmtId="0" fontId="13" fillId="0" borderId="5" xfId="0" applyFont="1" applyBorder="1" applyAlignment="1">
      <alignment horizontal="left"/>
    </xf>
    <xf numFmtId="0" fontId="13" fillId="0" borderId="15" xfId="0" applyFont="1" applyBorder="1" applyAlignment="1">
      <alignment horizontal="center" wrapText="1"/>
    </xf>
    <xf numFmtId="0" fontId="13" fillId="0" borderId="3" xfId="0" applyFont="1" applyBorder="1" applyAlignment="1">
      <alignment horizontal="center" wrapText="1"/>
    </xf>
    <xf numFmtId="42" fontId="13" fillId="0" borderId="9" xfId="676" applyFont="1" applyBorder="1" applyAlignment="1">
      <alignment horizontal="center" vertical="center" wrapText="1"/>
    </xf>
    <xf numFmtId="42" fontId="13" fillId="0" borderId="5" xfId="676"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35" fillId="2" borderId="6" xfId="0" applyFont="1" applyFill="1" applyBorder="1" applyAlignment="1">
      <alignment horizontal="center" vertical="center"/>
    </xf>
    <xf numFmtId="0" fontId="72" fillId="2" borderId="0" xfId="0" applyFont="1" applyFill="1" applyAlignment="1">
      <alignment horizontal="left"/>
    </xf>
    <xf numFmtId="0" fontId="58" fillId="2" borderId="17" xfId="0" applyFont="1" applyFill="1" applyBorder="1" applyAlignment="1">
      <alignment horizontal="left"/>
    </xf>
    <xf numFmtId="0" fontId="58" fillId="2" borderId="2" xfId="0" applyFont="1" applyFill="1" applyBorder="1" applyAlignment="1">
      <alignment horizontal="left"/>
    </xf>
    <xf numFmtId="0" fontId="58" fillId="2" borderId="11" xfId="0" applyFont="1" applyFill="1" applyBorder="1" applyAlignment="1">
      <alignment horizontal="center" wrapText="1"/>
    </xf>
    <xf numFmtId="0" fontId="58" fillId="2" borderId="6" xfId="0" applyFont="1" applyFill="1" applyBorder="1" applyAlignment="1">
      <alignment horizontal="center" wrapText="1"/>
    </xf>
    <xf numFmtId="0" fontId="13" fillId="2" borderId="6" xfId="0" applyFont="1" applyFill="1" applyBorder="1" applyAlignment="1">
      <alignment horizontal="center" vertical="center" wrapText="1"/>
    </xf>
    <xf numFmtId="0" fontId="35" fillId="0" borderId="6" xfId="0" applyFont="1" applyBorder="1" applyAlignment="1">
      <alignment horizontal="center" vertical="center"/>
    </xf>
    <xf numFmtId="0" fontId="13" fillId="0" borderId="9"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xf>
    <xf numFmtId="0" fontId="13" fillId="2" borderId="6" xfId="0" applyFont="1" applyFill="1" applyBorder="1" applyAlignment="1">
      <alignment horizontal="left" vertical="center" wrapText="1"/>
    </xf>
    <xf numFmtId="0" fontId="12" fillId="0" borderId="0" xfId="0" applyFont="1" applyAlignment="1">
      <alignment horizontal="left" wrapText="1"/>
    </xf>
    <xf numFmtId="0" fontId="12" fillId="2" borderId="5" xfId="0" applyFont="1" applyFill="1" applyBorder="1" applyAlignment="1">
      <alignment horizontal="center" vertical="center" wrapText="1"/>
    </xf>
    <xf numFmtId="0" fontId="11" fillId="2" borderId="0" xfId="0" applyFont="1" applyFill="1" applyAlignment="1">
      <alignment horizontal="left" vertical="center" wrapText="1"/>
    </xf>
    <xf numFmtId="0" fontId="12" fillId="0" borderId="0" xfId="0" applyFont="1" applyAlignment="1">
      <alignment horizontal="left" vertical="center" wrapText="1"/>
    </xf>
  </cellXfs>
  <cellStyles count="678">
    <cellStyle name="          _x000d__x000a_386grabber=VGA.3GR_x000d__x000a_ 10" xfId="390" xr:uid="{00000000-0005-0000-0000-000000000000}"/>
    <cellStyle name="          _x000d__x000a_386grabber=VGA.3GR_x000d__x000a_ 11" xfId="391" xr:uid="{00000000-0005-0000-0000-000001000000}"/>
    <cellStyle name="          _x000d__x000a_386grabber=VGA.3GR_x000d__x000a_ 2" xfId="392" xr:uid="{00000000-0005-0000-0000-000002000000}"/>
    <cellStyle name="Comma" xfId="1" xr:uid="{00000000-0005-0000-0000-000003000000}"/>
    <cellStyle name="Comma 4 2" xfId="81" xr:uid="{00000000-0005-0000-0000-000004000000}"/>
    <cellStyle name="Comma 4 2 2" xfId="145" xr:uid="{00000000-0005-0000-0000-000005000000}"/>
    <cellStyle name="Comma 4 2 2 2" xfId="183" xr:uid="{00000000-0005-0000-0000-000006000000}"/>
    <cellStyle name="Comma 4 2 2 2 2" xfId="321" xr:uid="{00000000-0005-0000-0000-000007000000}"/>
    <cellStyle name="Comma 4 2 2 2 2 2" xfId="606" xr:uid="{00000000-0005-0000-0000-000008000000}"/>
    <cellStyle name="Comma 4 2 2 2 3" xfId="488" xr:uid="{00000000-0005-0000-0000-000009000000}"/>
    <cellStyle name="Comma 4 2 2 3" xfId="284" xr:uid="{00000000-0005-0000-0000-00000A000000}"/>
    <cellStyle name="Comma 4 2 2 3 2" xfId="569" xr:uid="{00000000-0005-0000-0000-00000B000000}"/>
    <cellStyle name="Comma 4 2 2 4" xfId="451" xr:uid="{00000000-0005-0000-0000-00000C000000}"/>
    <cellStyle name="Comma 4 2 3" xfId="165" xr:uid="{00000000-0005-0000-0000-00000D000000}"/>
    <cellStyle name="Comma 4 2 3 2" xfId="303" xr:uid="{00000000-0005-0000-0000-00000E000000}"/>
    <cellStyle name="Comma 4 2 3 2 2" xfId="588" xr:uid="{00000000-0005-0000-0000-00000F000000}"/>
    <cellStyle name="Comma 4 2 3 3" xfId="470" xr:uid="{00000000-0005-0000-0000-000010000000}"/>
    <cellStyle name="Comma 4 2 4" xfId="223" xr:uid="{00000000-0005-0000-0000-000011000000}"/>
    <cellStyle name="Comma 4 2 4 2" xfId="344" xr:uid="{00000000-0005-0000-0000-000012000000}"/>
    <cellStyle name="Comma 4 2 4 2 2" xfId="629" xr:uid="{00000000-0005-0000-0000-000013000000}"/>
    <cellStyle name="Comma 4 2 4 3" xfId="513" xr:uid="{00000000-0005-0000-0000-000014000000}"/>
    <cellStyle name="Comma 4 2 5" xfId="258" xr:uid="{00000000-0005-0000-0000-000015000000}"/>
    <cellStyle name="Comma 4 2 5 2" xfId="374" xr:uid="{00000000-0005-0000-0000-000016000000}"/>
    <cellStyle name="Comma 4 2 5 2 2" xfId="659" xr:uid="{00000000-0005-0000-0000-000017000000}"/>
    <cellStyle name="Comma 4 2 5 3" xfId="543" xr:uid="{00000000-0005-0000-0000-000018000000}"/>
    <cellStyle name="Comma 4 2 6" xfId="104" xr:uid="{00000000-0005-0000-0000-000019000000}"/>
    <cellStyle name="Comma 4 2 6 2" xfId="426" xr:uid="{00000000-0005-0000-0000-00001A000000}"/>
    <cellStyle name="Comma 4 2 7" xfId="414" xr:uid="{00000000-0005-0000-0000-00001B000000}"/>
    <cellStyle name="Excel Built-in Normal" xfId="114" xr:uid="{00000000-0005-0000-0000-00001D000000}"/>
    <cellStyle name="Excel Built-in Normal 2" xfId="103" xr:uid="{00000000-0005-0000-0000-00001E000000}"/>
    <cellStyle name="Excel Built-in Normal 3" xfId="434" xr:uid="{00000000-0005-0000-0000-00001F000000}"/>
    <cellStyle name="Hipervínculo" xfId="677" builtinId="8"/>
    <cellStyle name="Millares [0]" xfId="2" builtinId="6"/>
    <cellStyle name="Millares [0] 10" xfId="239" xr:uid="{00000000-0005-0000-0000-000022000000}"/>
    <cellStyle name="Millares [0] 10 2" xfId="360" xr:uid="{00000000-0005-0000-0000-000023000000}"/>
    <cellStyle name="Millares [0] 10 2 2" xfId="645" xr:uid="{00000000-0005-0000-0000-000024000000}"/>
    <cellStyle name="Millares [0] 10 3" xfId="529" xr:uid="{00000000-0005-0000-0000-000025000000}"/>
    <cellStyle name="Millares [0] 11" xfId="245" xr:uid="{00000000-0005-0000-0000-000026000000}"/>
    <cellStyle name="Millares [0] 11 2" xfId="366" xr:uid="{00000000-0005-0000-0000-000027000000}"/>
    <cellStyle name="Millares [0] 11 2 2" xfId="651" xr:uid="{00000000-0005-0000-0000-000028000000}"/>
    <cellStyle name="Millares [0] 11 3" xfId="535" xr:uid="{00000000-0005-0000-0000-000029000000}"/>
    <cellStyle name="Millares [0] 12" xfId="251" xr:uid="{00000000-0005-0000-0000-00002A000000}"/>
    <cellStyle name="Millares [0] 12 2" xfId="367" xr:uid="{00000000-0005-0000-0000-00002B000000}"/>
    <cellStyle name="Millares [0] 12 2 2" xfId="652" xr:uid="{00000000-0005-0000-0000-00002C000000}"/>
    <cellStyle name="Millares [0] 12 3" xfId="536" xr:uid="{00000000-0005-0000-0000-00002D000000}"/>
    <cellStyle name="Millares [0] 13" xfId="99" xr:uid="{00000000-0005-0000-0000-00002E000000}"/>
    <cellStyle name="Millares [0] 13 2" xfId="422" xr:uid="{00000000-0005-0000-0000-00002F000000}"/>
    <cellStyle name="Millares [0] 14" xfId="272" xr:uid="{00000000-0005-0000-0000-000030000000}"/>
    <cellStyle name="Millares [0] 14 2" xfId="557" xr:uid="{00000000-0005-0000-0000-000031000000}"/>
    <cellStyle name="Millares [0] 15" xfId="411" xr:uid="{00000000-0005-0000-0000-000032000000}"/>
    <cellStyle name="Millares [0] 16" xfId="388" xr:uid="{00000000-0005-0000-0000-000033000000}"/>
    <cellStyle name="Millares [0] 17" xfId="672" xr:uid="{00000000-0005-0000-0000-000034000000}"/>
    <cellStyle name="Millares [0] 18" xfId="17" xr:uid="{00000000-0005-0000-0000-000035000000}"/>
    <cellStyle name="Millares [0] 19" xfId="673" xr:uid="{18A80CAD-C26C-4265-A677-F11932AF0B0C}"/>
    <cellStyle name="Millares [0] 2" xfId="3" xr:uid="{00000000-0005-0000-0000-000036000000}"/>
    <cellStyle name="Millares [0] 2 2" xfId="270" xr:uid="{00000000-0005-0000-0000-000037000000}"/>
    <cellStyle name="Millares [0] 2 2 2" xfId="386" xr:uid="{00000000-0005-0000-0000-000038000000}"/>
    <cellStyle name="Millares [0] 2 2 2 2" xfId="671" xr:uid="{00000000-0005-0000-0000-000039000000}"/>
    <cellStyle name="Millares [0] 2 2 3" xfId="555" xr:uid="{00000000-0005-0000-0000-00003A000000}"/>
    <cellStyle name="Millares [0] 2 3" xfId="437" xr:uid="{00000000-0005-0000-0000-00003B000000}"/>
    <cellStyle name="Millares [0] 2 4" xfId="394" xr:uid="{00000000-0005-0000-0000-00003C000000}"/>
    <cellStyle name="Millares [0] 2 5" xfId="121" xr:uid="{00000000-0005-0000-0000-00003D000000}"/>
    <cellStyle name="Millares [0] 3" xfId="88" xr:uid="{00000000-0005-0000-0000-00003E000000}"/>
    <cellStyle name="Millares [0] 36" xfId="675" xr:uid="{652269B4-1F29-4726-88CD-88094CAB983B}"/>
    <cellStyle name="Millares [0] 4" xfId="142" xr:uid="{00000000-0005-0000-0000-00003F000000}"/>
    <cellStyle name="Millares [0] 4 2" xfId="180" xr:uid="{00000000-0005-0000-0000-000040000000}"/>
    <cellStyle name="Millares [0] 4 2 2" xfId="318" xr:uid="{00000000-0005-0000-0000-000041000000}"/>
    <cellStyle name="Millares [0] 4 2 2 2" xfId="603" xr:uid="{00000000-0005-0000-0000-000042000000}"/>
    <cellStyle name="Millares [0] 4 2 3" xfId="485" xr:uid="{00000000-0005-0000-0000-000043000000}"/>
    <cellStyle name="Millares [0] 4 3" xfId="220" xr:uid="{00000000-0005-0000-0000-000044000000}"/>
    <cellStyle name="Millares [0] 4 3 2" xfId="341" xr:uid="{00000000-0005-0000-0000-000045000000}"/>
    <cellStyle name="Millares [0] 4 3 2 2" xfId="626" xr:uid="{00000000-0005-0000-0000-000046000000}"/>
    <cellStyle name="Millares [0] 4 3 3" xfId="510" xr:uid="{00000000-0005-0000-0000-000047000000}"/>
    <cellStyle name="Millares [0] 4 4" xfId="255" xr:uid="{00000000-0005-0000-0000-000048000000}"/>
    <cellStyle name="Millares [0] 4 4 2" xfId="371" xr:uid="{00000000-0005-0000-0000-000049000000}"/>
    <cellStyle name="Millares [0] 4 4 2 2" xfId="656" xr:uid="{00000000-0005-0000-0000-00004A000000}"/>
    <cellStyle name="Millares [0] 4 4 3" xfId="540" xr:uid="{00000000-0005-0000-0000-00004B000000}"/>
    <cellStyle name="Millares [0] 4 5" xfId="281" xr:uid="{00000000-0005-0000-0000-00004C000000}"/>
    <cellStyle name="Millares [0] 4 5 2" xfId="566" xr:uid="{00000000-0005-0000-0000-00004D000000}"/>
    <cellStyle name="Millares [0] 4 6" xfId="448" xr:uid="{00000000-0005-0000-0000-00004E000000}"/>
    <cellStyle name="Millares [0] 5" xfId="138" xr:uid="{00000000-0005-0000-0000-00004F000000}"/>
    <cellStyle name="Millares [0] 5 2" xfId="176" xr:uid="{00000000-0005-0000-0000-000050000000}"/>
    <cellStyle name="Millares [0] 5 2 2" xfId="314" xr:uid="{00000000-0005-0000-0000-000051000000}"/>
    <cellStyle name="Millares [0] 5 2 2 2" xfId="599" xr:uid="{00000000-0005-0000-0000-000052000000}"/>
    <cellStyle name="Millares [0] 5 2 3" xfId="481" xr:uid="{00000000-0005-0000-0000-000053000000}"/>
    <cellStyle name="Millares [0] 5 3" xfId="277" xr:uid="{00000000-0005-0000-0000-000054000000}"/>
    <cellStyle name="Millares [0] 5 3 2" xfId="562" xr:uid="{00000000-0005-0000-0000-000055000000}"/>
    <cellStyle name="Millares [0] 5 4" xfId="444" xr:uid="{00000000-0005-0000-0000-000056000000}"/>
    <cellStyle name="Millares [0] 6" xfId="158" xr:uid="{00000000-0005-0000-0000-000057000000}"/>
    <cellStyle name="Millares [0] 6 2" xfId="296" xr:uid="{00000000-0005-0000-0000-000058000000}"/>
    <cellStyle name="Millares [0] 6 2 2" xfId="581" xr:uid="{00000000-0005-0000-0000-000059000000}"/>
    <cellStyle name="Millares [0] 6 3" xfId="463" xr:uid="{00000000-0005-0000-0000-00005A000000}"/>
    <cellStyle name="Millares [0] 7" xfId="159" xr:uid="{00000000-0005-0000-0000-00005B000000}"/>
    <cellStyle name="Millares [0] 7 2" xfId="297" xr:uid="{00000000-0005-0000-0000-00005C000000}"/>
    <cellStyle name="Millares [0] 7 2 2" xfId="582" xr:uid="{00000000-0005-0000-0000-00005D000000}"/>
    <cellStyle name="Millares [0] 7 3" xfId="464" xr:uid="{00000000-0005-0000-0000-00005E000000}"/>
    <cellStyle name="Millares [0] 8" xfId="216" xr:uid="{00000000-0005-0000-0000-00005F000000}"/>
    <cellStyle name="Millares [0] 8 2" xfId="337" xr:uid="{00000000-0005-0000-0000-000060000000}"/>
    <cellStyle name="Millares [0] 8 2 2" xfId="622" xr:uid="{00000000-0005-0000-0000-000061000000}"/>
    <cellStyle name="Millares [0] 8 3" xfId="506" xr:uid="{00000000-0005-0000-0000-000062000000}"/>
    <cellStyle name="Millares [0] 9" xfId="235" xr:uid="{00000000-0005-0000-0000-000063000000}"/>
    <cellStyle name="Millares [0] 9 2" xfId="356" xr:uid="{00000000-0005-0000-0000-000064000000}"/>
    <cellStyle name="Millares [0] 9 2 2" xfId="641" xr:uid="{00000000-0005-0000-0000-000065000000}"/>
    <cellStyle name="Millares [0] 9 3" xfId="525" xr:uid="{00000000-0005-0000-0000-000066000000}"/>
    <cellStyle name="Millares 10" xfId="132" xr:uid="{00000000-0005-0000-0000-000067000000}"/>
    <cellStyle name="Millares 100 11" xfId="19" xr:uid="{00000000-0005-0000-0000-000068000000}"/>
    <cellStyle name="Millares 100 11 2" xfId="144" xr:uid="{00000000-0005-0000-0000-000069000000}"/>
    <cellStyle name="Millares 100 11 2 2" xfId="182" xr:uid="{00000000-0005-0000-0000-00006A000000}"/>
    <cellStyle name="Millares 100 11 2 2 2" xfId="320" xr:uid="{00000000-0005-0000-0000-00006B000000}"/>
    <cellStyle name="Millares 100 11 2 2 2 2" xfId="605" xr:uid="{00000000-0005-0000-0000-00006C000000}"/>
    <cellStyle name="Millares 100 11 2 2 3" xfId="487" xr:uid="{00000000-0005-0000-0000-00006D000000}"/>
    <cellStyle name="Millares 100 11 2 3" xfId="283" xr:uid="{00000000-0005-0000-0000-00006E000000}"/>
    <cellStyle name="Millares 100 11 2 3 2" xfId="568" xr:uid="{00000000-0005-0000-0000-00006F000000}"/>
    <cellStyle name="Millares 100 11 2 4" xfId="450" xr:uid="{00000000-0005-0000-0000-000070000000}"/>
    <cellStyle name="Millares 100 11 3" xfId="164" xr:uid="{00000000-0005-0000-0000-000071000000}"/>
    <cellStyle name="Millares 100 11 3 2" xfId="302" xr:uid="{00000000-0005-0000-0000-000072000000}"/>
    <cellStyle name="Millares 100 11 3 2 2" xfId="587" xr:uid="{00000000-0005-0000-0000-000073000000}"/>
    <cellStyle name="Millares 100 11 3 3" xfId="469" xr:uid="{00000000-0005-0000-0000-000074000000}"/>
    <cellStyle name="Millares 100 11 4" xfId="222" xr:uid="{00000000-0005-0000-0000-000075000000}"/>
    <cellStyle name="Millares 100 11 4 2" xfId="343" xr:uid="{00000000-0005-0000-0000-000076000000}"/>
    <cellStyle name="Millares 100 11 4 2 2" xfId="628" xr:uid="{00000000-0005-0000-0000-000077000000}"/>
    <cellStyle name="Millares 100 11 4 3" xfId="512" xr:uid="{00000000-0005-0000-0000-000078000000}"/>
    <cellStyle name="Millares 100 11 5" xfId="257" xr:uid="{00000000-0005-0000-0000-000079000000}"/>
    <cellStyle name="Millares 100 11 5 2" xfId="373" xr:uid="{00000000-0005-0000-0000-00007A000000}"/>
    <cellStyle name="Millares 100 11 5 2 2" xfId="658" xr:uid="{00000000-0005-0000-0000-00007B000000}"/>
    <cellStyle name="Millares 100 11 5 3" xfId="542" xr:uid="{00000000-0005-0000-0000-00007C000000}"/>
    <cellStyle name="Millares 100 11 6" xfId="101" xr:uid="{00000000-0005-0000-0000-00007D000000}"/>
    <cellStyle name="Millares 100 11 6 2" xfId="424" xr:uid="{00000000-0005-0000-0000-00007E000000}"/>
    <cellStyle name="Millares 100 11 7" xfId="413" xr:uid="{00000000-0005-0000-0000-00007F000000}"/>
    <cellStyle name="Millares 11" xfId="135" xr:uid="{00000000-0005-0000-0000-000080000000}"/>
    <cellStyle name="Millares 11 3" xfId="395" xr:uid="{00000000-0005-0000-0000-000081000000}"/>
    <cellStyle name="Millares 12" xfId="111" xr:uid="{00000000-0005-0000-0000-000082000000}"/>
    <cellStyle name="Millares 12 2" xfId="122" xr:uid="{00000000-0005-0000-0000-000083000000}"/>
    <cellStyle name="Millares 12 2 2" xfId="153" xr:uid="{00000000-0005-0000-0000-000084000000}"/>
    <cellStyle name="Millares 12 2 2 2" xfId="191" xr:uid="{00000000-0005-0000-0000-000085000000}"/>
    <cellStyle name="Millares 12 2 2 2 2" xfId="329" xr:uid="{00000000-0005-0000-0000-000086000000}"/>
    <cellStyle name="Millares 12 2 2 2 2 2" xfId="614" xr:uid="{00000000-0005-0000-0000-000087000000}"/>
    <cellStyle name="Millares 12 2 2 2 3" xfId="496" xr:uid="{00000000-0005-0000-0000-000088000000}"/>
    <cellStyle name="Millares 12 2 2 3" xfId="292" xr:uid="{00000000-0005-0000-0000-000089000000}"/>
    <cellStyle name="Millares 12 2 2 3 2" xfId="577" xr:uid="{00000000-0005-0000-0000-00008A000000}"/>
    <cellStyle name="Millares 12 2 2 4" xfId="459" xr:uid="{00000000-0005-0000-0000-00008B000000}"/>
    <cellStyle name="Millares 12 2 3" xfId="173" xr:uid="{00000000-0005-0000-0000-00008C000000}"/>
    <cellStyle name="Millares 12 2 3 2" xfId="311" xr:uid="{00000000-0005-0000-0000-00008D000000}"/>
    <cellStyle name="Millares 12 2 3 2 2" xfId="596" xr:uid="{00000000-0005-0000-0000-00008E000000}"/>
    <cellStyle name="Millares 12 2 3 3" xfId="478" xr:uid="{00000000-0005-0000-0000-00008F000000}"/>
    <cellStyle name="Millares 12 2 4" xfId="231" xr:uid="{00000000-0005-0000-0000-000090000000}"/>
    <cellStyle name="Millares 12 2 4 2" xfId="352" xr:uid="{00000000-0005-0000-0000-000091000000}"/>
    <cellStyle name="Millares 12 2 4 2 2" xfId="637" xr:uid="{00000000-0005-0000-0000-000092000000}"/>
    <cellStyle name="Millares 12 2 4 3" xfId="521" xr:uid="{00000000-0005-0000-0000-000093000000}"/>
    <cellStyle name="Millares 12 2 5" xfId="242" xr:uid="{00000000-0005-0000-0000-000094000000}"/>
    <cellStyle name="Millares 12 2 5 2" xfId="363" xr:uid="{00000000-0005-0000-0000-000095000000}"/>
    <cellStyle name="Millares 12 2 5 2 2" xfId="648" xr:uid="{00000000-0005-0000-0000-000096000000}"/>
    <cellStyle name="Millares 12 2 5 3" xfId="532" xr:uid="{00000000-0005-0000-0000-000097000000}"/>
    <cellStyle name="Millares 12 2 6" xfId="266" xr:uid="{00000000-0005-0000-0000-000098000000}"/>
    <cellStyle name="Millares 12 2 6 2" xfId="382" xr:uid="{00000000-0005-0000-0000-000099000000}"/>
    <cellStyle name="Millares 12 2 6 2 2" xfId="667" xr:uid="{00000000-0005-0000-0000-00009A000000}"/>
    <cellStyle name="Millares 12 2 6 3" xfId="551" xr:uid="{00000000-0005-0000-0000-00009B000000}"/>
    <cellStyle name="Millares 12 2 7" xfId="275" xr:uid="{00000000-0005-0000-0000-00009C000000}"/>
    <cellStyle name="Millares 12 2 7 2" xfId="560" xr:uid="{00000000-0005-0000-0000-00009D000000}"/>
    <cellStyle name="Millares 12 2 8" xfId="438" xr:uid="{00000000-0005-0000-0000-00009E000000}"/>
    <cellStyle name="Millares 12 3" xfId="151" xr:uid="{00000000-0005-0000-0000-00009F000000}"/>
    <cellStyle name="Millares 12 3 2" xfId="189" xr:uid="{00000000-0005-0000-0000-0000A0000000}"/>
    <cellStyle name="Millares 12 3 2 2" xfId="327" xr:uid="{00000000-0005-0000-0000-0000A1000000}"/>
    <cellStyle name="Millares 12 3 2 2 2" xfId="612" xr:uid="{00000000-0005-0000-0000-0000A2000000}"/>
    <cellStyle name="Millares 12 3 2 3" xfId="494" xr:uid="{00000000-0005-0000-0000-0000A3000000}"/>
    <cellStyle name="Millares 12 3 3" xfId="290" xr:uid="{00000000-0005-0000-0000-0000A4000000}"/>
    <cellStyle name="Millares 12 3 3 2" xfId="575" xr:uid="{00000000-0005-0000-0000-0000A5000000}"/>
    <cellStyle name="Millares 12 3 4" xfId="457" xr:uid="{00000000-0005-0000-0000-0000A6000000}"/>
    <cellStyle name="Millares 12 4" xfId="203" xr:uid="{00000000-0005-0000-0000-0000A7000000}"/>
    <cellStyle name="Millares 12 5" xfId="171" xr:uid="{00000000-0005-0000-0000-0000A8000000}"/>
    <cellStyle name="Millares 12 5 2" xfId="309" xr:uid="{00000000-0005-0000-0000-0000A9000000}"/>
    <cellStyle name="Millares 12 5 2 2" xfId="594" xr:uid="{00000000-0005-0000-0000-0000AA000000}"/>
    <cellStyle name="Millares 12 5 3" xfId="476" xr:uid="{00000000-0005-0000-0000-0000AB000000}"/>
    <cellStyle name="Millares 12 6" xfId="229" xr:uid="{00000000-0005-0000-0000-0000AC000000}"/>
    <cellStyle name="Millares 12 6 2" xfId="350" xr:uid="{00000000-0005-0000-0000-0000AD000000}"/>
    <cellStyle name="Millares 12 6 2 2" xfId="635" xr:uid="{00000000-0005-0000-0000-0000AE000000}"/>
    <cellStyle name="Millares 12 6 3" xfId="519" xr:uid="{00000000-0005-0000-0000-0000AF000000}"/>
    <cellStyle name="Millares 12 7" xfId="264" xr:uid="{00000000-0005-0000-0000-0000B0000000}"/>
    <cellStyle name="Millares 12 7 2" xfId="380" xr:uid="{00000000-0005-0000-0000-0000B1000000}"/>
    <cellStyle name="Millares 12 7 2 2" xfId="665" xr:uid="{00000000-0005-0000-0000-0000B2000000}"/>
    <cellStyle name="Millares 12 7 3" xfId="549" xr:uid="{00000000-0005-0000-0000-0000B3000000}"/>
    <cellStyle name="Millares 12 8" xfId="432" xr:uid="{00000000-0005-0000-0000-0000B4000000}"/>
    <cellStyle name="Millares 13" xfId="136" xr:uid="{00000000-0005-0000-0000-0000B5000000}"/>
    <cellStyle name="Millares 14" xfId="140" xr:uid="{00000000-0005-0000-0000-0000B6000000}"/>
    <cellStyle name="Millares 14 2" xfId="178" xr:uid="{00000000-0005-0000-0000-0000B7000000}"/>
    <cellStyle name="Millares 14 2 2" xfId="316" xr:uid="{00000000-0005-0000-0000-0000B8000000}"/>
    <cellStyle name="Millares 14 2 2 2" xfId="601" xr:uid="{00000000-0005-0000-0000-0000B9000000}"/>
    <cellStyle name="Millares 14 2 3" xfId="483" xr:uid="{00000000-0005-0000-0000-0000BA000000}"/>
    <cellStyle name="Millares 14 3" xfId="218" xr:uid="{00000000-0005-0000-0000-0000BB000000}"/>
    <cellStyle name="Millares 14 3 2" xfId="339" xr:uid="{00000000-0005-0000-0000-0000BC000000}"/>
    <cellStyle name="Millares 14 3 2 2" xfId="624" xr:uid="{00000000-0005-0000-0000-0000BD000000}"/>
    <cellStyle name="Millares 14 3 3" xfId="508" xr:uid="{00000000-0005-0000-0000-0000BE000000}"/>
    <cellStyle name="Millares 14 4" xfId="253" xr:uid="{00000000-0005-0000-0000-0000BF000000}"/>
    <cellStyle name="Millares 14 4 2" xfId="369" xr:uid="{00000000-0005-0000-0000-0000C0000000}"/>
    <cellStyle name="Millares 14 4 2 2" xfId="654" xr:uid="{00000000-0005-0000-0000-0000C1000000}"/>
    <cellStyle name="Millares 14 4 3" xfId="538" xr:uid="{00000000-0005-0000-0000-0000C2000000}"/>
    <cellStyle name="Millares 14 5" xfId="279" xr:uid="{00000000-0005-0000-0000-0000C3000000}"/>
    <cellStyle name="Millares 14 5 2" xfId="564" xr:uid="{00000000-0005-0000-0000-0000C4000000}"/>
    <cellStyle name="Millares 14 6" xfId="446" xr:uid="{00000000-0005-0000-0000-0000C5000000}"/>
    <cellStyle name="Millares 15" xfId="139" xr:uid="{00000000-0005-0000-0000-0000C6000000}"/>
    <cellStyle name="Millares 15 2" xfId="177" xr:uid="{00000000-0005-0000-0000-0000C7000000}"/>
    <cellStyle name="Millares 15 2 2" xfId="315" xr:uid="{00000000-0005-0000-0000-0000C8000000}"/>
    <cellStyle name="Millares 15 2 2 2" xfId="600" xr:uid="{00000000-0005-0000-0000-0000C9000000}"/>
    <cellStyle name="Millares 15 2 3" xfId="482" xr:uid="{00000000-0005-0000-0000-0000CA000000}"/>
    <cellStyle name="Millares 15 3" xfId="217" xr:uid="{00000000-0005-0000-0000-0000CB000000}"/>
    <cellStyle name="Millares 15 3 2" xfId="338" xr:uid="{00000000-0005-0000-0000-0000CC000000}"/>
    <cellStyle name="Millares 15 3 2 2" xfId="623" xr:uid="{00000000-0005-0000-0000-0000CD000000}"/>
    <cellStyle name="Millares 15 3 3" xfId="507" xr:uid="{00000000-0005-0000-0000-0000CE000000}"/>
    <cellStyle name="Millares 15 4" xfId="252" xr:uid="{00000000-0005-0000-0000-0000CF000000}"/>
    <cellStyle name="Millares 15 4 2" xfId="368" xr:uid="{00000000-0005-0000-0000-0000D0000000}"/>
    <cellStyle name="Millares 15 4 2 2" xfId="653" xr:uid="{00000000-0005-0000-0000-0000D1000000}"/>
    <cellStyle name="Millares 15 4 3" xfId="537" xr:uid="{00000000-0005-0000-0000-0000D2000000}"/>
    <cellStyle name="Millares 15 5" xfId="278" xr:uid="{00000000-0005-0000-0000-0000D3000000}"/>
    <cellStyle name="Millares 15 5 2" xfId="563" xr:uid="{00000000-0005-0000-0000-0000D4000000}"/>
    <cellStyle name="Millares 15 6" xfId="445" xr:uid="{00000000-0005-0000-0000-0000D5000000}"/>
    <cellStyle name="Millares 16" xfId="157" xr:uid="{00000000-0005-0000-0000-0000D6000000}"/>
    <cellStyle name="Millares 16 2" xfId="194" xr:uid="{00000000-0005-0000-0000-0000D7000000}"/>
    <cellStyle name="Millares 16 2 2" xfId="332" xr:uid="{00000000-0005-0000-0000-0000D8000000}"/>
    <cellStyle name="Millares 16 2 2 2" xfId="617" xr:uid="{00000000-0005-0000-0000-0000D9000000}"/>
    <cellStyle name="Millares 16 2 3" xfId="499" xr:uid="{00000000-0005-0000-0000-0000DA000000}"/>
    <cellStyle name="Millares 16 3" xfId="234" xr:uid="{00000000-0005-0000-0000-0000DB000000}"/>
    <cellStyle name="Millares 16 3 2" xfId="355" xr:uid="{00000000-0005-0000-0000-0000DC000000}"/>
    <cellStyle name="Millares 16 3 2 2" xfId="640" xr:uid="{00000000-0005-0000-0000-0000DD000000}"/>
    <cellStyle name="Millares 16 3 3" xfId="524" xr:uid="{00000000-0005-0000-0000-0000DE000000}"/>
    <cellStyle name="Millares 16 4" xfId="269" xr:uid="{00000000-0005-0000-0000-0000DF000000}"/>
    <cellStyle name="Millares 16 4 2" xfId="385" xr:uid="{00000000-0005-0000-0000-0000E0000000}"/>
    <cellStyle name="Millares 16 4 2 2" xfId="670" xr:uid="{00000000-0005-0000-0000-0000E1000000}"/>
    <cellStyle name="Millares 16 4 3" xfId="554" xr:uid="{00000000-0005-0000-0000-0000E2000000}"/>
    <cellStyle name="Millares 16 5" xfId="295" xr:uid="{00000000-0005-0000-0000-0000E3000000}"/>
    <cellStyle name="Millares 16 5 2" xfId="580" xr:uid="{00000000-0005-0000-0000-0000E4000000}"/>
    <cellStyle name="Millares 16 6" xfId="462" xr:uid="{00000000-0005-0000-0000-0000E5000000}"/>
    <cellStyle name="Millares 17" xfId="161" xr:uid="{00000000-0005-0000-0000-0000E6000000}"/>
    <cellStyle name="Millares 17 2" xfId="299" xr:uid="{00000000-0005-0000-0000-0000E7000000}"/>
    <cellStyle name="Millares 17 2 2" xfId="584" xr:uid="{00000000-0005-0000-0000-0000E8000000}"/>
    <cellStyle name="Millares 17 3" xfId="466" xr:uid="{00000000-0005-0000-0000-0000E9000000}"/>
    <cellStyle name="Millares 174 2" xfId="93" xr:uid="{00000000-0005-0000-0000-0000EA000000}"/>
    <cellStyle name="Millares 174 2 2" xfId="149" xr:uid="{00000000-0005-0000-0000-0000EB000000}"/>
    <cellStyle name="Millares 174 2 2 2" xfId="187" xr:uid="{00000000-0005-0000-0000-0000EC000000}"/>
    <cellStyle name="Millares 174 2 2 2 2" xfId="325" xr:uid="{00000000-0005-0000-0000-0000ED000000}"/>
    <cellStyle name="Millares 174 2 2 2 2 2" xfId="610" xr:uid="{00000000-0005-0000-0000-0000EE000000}"/>
    <cellStyle name="Millares 174 2 2 2 3" xfId="492" xr:uid="{00000000-0005-0000-0000-0000EF000000}"/>
    <cellStyle name="Millares 174 2 2 3" xfId="288" xr:uid="{00000000-0005-0000-0000-0000F0000000}"/>
    <cellStyle name="Millares 174 2 2 3 2" xfId="573" xr:uid="{00000000-0005-0000-0000-0000F1000000}"/>
    <cellStyle name="Millares 174 2 2 4" xfId="455" xr:uid="{00000000-0005-0000-0000-0000F2000000}"/>
    <cellStyle name="Millares 174 2 3" xfId="169" xr:uid="{00000000-0005-0000-0000-0000F3000000}"/>
    <cellStyle name="Millares 174 2 3 2" xfId="307" xr:uid="{00000000-0005-0000-0000-0000F4000000}"/>
    <cellStyle name="Millares 174 2 3 2 2" xfId="592" xr:uid="{00000000-0005-0000-0000-0000F5000000}"/>
    <cellStyle name="Millares 174 2 3 3" xfId="474" xr:uid="{00000000-0005-0000-0000-0000F6000000}"/>
    <cellStyle name="Millares 174 2 4" xfId="227" xr:uid="{00000000-0005-0000-0000-0000F7000000}"/>
    <cellStyle name="Millares 174 2 4 2" xfId="348" xr:uid="{00000000-0005-0000-0000-0000F8000000}"/>
    <cellStyle name="Millares 174 2 4 2 2" xfId="633" xr:uid="{00000000-0005-0000-0000-0000F9000000}"/>
    <cellStyle name="Millares 174 2 4 3" xfId="517" xr:uid="{00000000-0005-0000-0000-0000FA000000}"/>
    <cellStyle name="Millares 174 2 5" xfId="262" xr:uid="{00000000-0005-0000-0000-0000FB000000}"/>
    <cellStyle name="Millares 174 2 5 2" xfId="378" xr:uid="{00000000-0005-0000-0000-0000FC000000}"/>
    <cellStyle name="Millares 174 2 5 2 2" xfId="663" xr:uid="{00000000-0005-0000-0000-0000FD000000}"/>
    <cellStyle name="Millares 174 2 5 3" xfId="547" xr:uid="{00000000-0005-0000-0000-0000FE000000}"/>
    <cellStyle name="Millares 174 2 6" xfId="108" xr:uid="{00000000-0005-0000-0000-0000FF000000}"/>
    <cellStyle name="Millares 174 2 6 2" xfId="430" xr:uid="{00000000-0005-0000-0000-000000010000}"/>
    <cellStyle name="Millares 174 2 7" xfId="418" xr:uid="{00000000-0005-0000-0000-000001010000}"/>
    <cellStyle name="Millares 18" xfId="160" xr:uid="{00000000-0005-0000-0000-000002010000}"/>
    <cellStyle name="Millares 18 2" xfId="298" xr:uid="{00000000-0005-0000-0000-000003010000}"/>
    <cellStyle name="Millares 18 2 2" xfId="583" xr:uid="{00000000-0005-0000-0000-000004010000}"/>
    <cellStyle name="Millares 18 3" xfId="465" xr:uid="{00000000-0005-0000-0000-000005010000}"/>
    <cellStyle name="Millares 19" xfId="195" xr:uid="{00000000-0005-0000-0000-000006010000}"/>
    <cellStyle name="Millares 19 2" xfId="333" xr:uid="{00000000-0005-0000-0000-000007010000}"/>
    <cellStyle name="Millares 19 2 2" xfId="618" xr:uid="{00000000-0005-0000-0000-000008010000}"/>
    <cellStyle name="Millares 19 3" xfId="500" xr:uid="{00000000-0005-0000-0000-000009010000}"/>
    <cellStyle name="Millares 2" xfId="15" xr:uid="{00000000-0005-0000-0000-00000A010000}"/>
    <cellStyle name="Millares 2 10" xfId="396" xr:uid="{00000000-0005-0000-0000-00000B010000}"/>
    <cellStyle name="Millares 2 11" xfId="410" xr:uid="{00000000-0005-0000-0000-00000C010000}"/>
    <cellStyle name="Millares 2 2" xfId="92" xr:uid="{00000000-0005-0000-0000-00000D010000}"/>
    <cellStyle name="Millares 2 2 2" xfId="148" xr:uid="{00000000-0005-0000-0000-00000E010000}"/>
    <cellStyle name="Millares 2 2 2 2" xfId="186" xr:uid="{00000000-0005-0000-0000-00000F010000}"/>
    <cellStyle name="Millares 2 2 2 2 2" xfId="324" xr:uid="{00000000-0005-0000-0000-000010010000}"/>
    <cellStyle name="Millares 2 2 2 2 2 2" xfId="609" xr:uid="{00000000-0005-0000-0000-000011010000}"/>
    <cellStyle name="Millares 2 2 2 2 3" xfId="491" xr:uid="{00000000-0005-0000-0000-000012010000}"/>
    <cellStyle name="Millares 2 2 2 3" xfId="287" xr:uid="{00000000-0005-0000-0000-000013010000}"/>
    <cellStyle name="Millares 2 2 2 3 2" xfId="572" xr:uid="{00000000-0005-0000-0000-000014010000}"/>
    <cellStyle name="Millares 2 2 2 4" xfId="454" xr:uid="{00000000-0005-0000-0000-000015010000}"/>
    <cellStyle name="Millares 2 2 2 5" xfId="397" xr:uid="{00000000-0005-0000-0000-000016010000}"/>
    <cellStyle name="Millares 2 2 3" xfId="211" xr:uid="{00000000-0005-0000-0000-000017010000}"/>
    <cellStyle name="Millares 2 2 4" xfId="168" xr:uid="{00000000-0005-0000-0000-000018010000}"/>
    <cellStyle name="Millares 2 2 4 2" xfId="306" xr:uid="{00000000-0005-0000-0000-000019010000}"/>
    <cellStyle name="Millares 2 2 4 2 2" xfId="591" xr:uid="{00000000-0005-0000-0000-00001A010000}"/>
    <cellStyle name="Millares 2 2 4 3" xfId="473" xr:uid="{00000000-0005-0000-0000-00001B010000}"/>
    <cellStyle name="Millares 2 2 5" xfId="226" xr:uid="{00000000-0005-0000-0000-00001C010000}"/>
    <cellStyle name="Millares 2 2 5 2" xfId="347" xr:uid="{00000000-0005-0000-0000-00001D010000}"/>
    <cellStyle name="Millares 2 2 5 2 2" xfId="632" xr:uid="{00000000-0005-0000-0000-00001E010000}"/>
    <cellStyle name="Millares 2 2 5 3" xfId="516" xr:uid="{00000000-0005-0000-0000-00001F010000}"/>
    <cellStyle name="Millares 2 2 6" xfId="261" xr:uid="{00000000-0005-0000-0000-000020010000}"/>
    <cellStyle name="Millares 2 2 6 2" xfId="377" xr:uid="{00000000-0005-0000-0000-000021010000}"/>
    <cellStyle name="Millares 2 2 6 2 2" xfId="662" xr:uid="{00000000-0005-0000-0000-000022010000}"/>
    <cellStyle name="Millares 2 2 6 3" xfId="546" xr:uid="{00000000-0005-0000-0000-000023010000}"/>
    <cellStyle name="Millares 2 2 7" xfId="107" xr:uid="{00000000-0005-0000-0000-000024010000}"/>
    <cellStyle name="Millares 2 2 7 2" xfId="429" xr:uid="{00000000-0005-0000-0000-000025010000}"/>
    <cellStyle name="Millares 2 2 8" xfId="417" xr:uid="{00000000-0005-0000-0000-000026010000}"/>
    <cellStyle name="Millares 2 3" xfId="120" xr:uid="{00000000-0005-0000-0000-000027010000}"/>
    <cellStyle name="Millares 2 4" xfId="141" xr:uid="{00000000-0005-0000-0000-000028010000}"/>
    <cellStyle name="Millares 2 4 2" xfId="179" xr:uid="{00000000-0005-0000-0000-000029010000}"/>
    <cellStyle name="Millares 2 4 2 2" xfId="317" xr:uid="{00000000-0005-0000-0000-00002A010000}"/>
    <cellStyle name="Millares 2 4 2 2 2" xfId="602" xr:uid="{00000000-0005-0000-0000-00002B010000}"/>
    <cellStyle name="Millares 2 4 2 3" xfId="484" xr:uid="{00000000-0005-0000-0000-00002C010000}"/>
    <cellStyle name="Millares 2 4 3" xfId="280" xr:uid="{00000000-0005-0000-0000-00002D010000}"/>
    <cellStyle name="Millares 2 4 3 2" xfId="565" xr:uid="{00000000-0005-0000-0000-00002E010000}"/>
    <cellStyle name="Millares 2 4 4" xfId="447" xr:uid="{00000000-0005-0000-0000-00002F010000}"/>
    <cellStyle name="Millares 2 5" xfId="198" xr:uid="{00000000-0005-0000-0000-000030010000}"/>
    <cellStyle name="Millares 2 5 2" xfId="335" xr:uid="{00000000-0005-0000-0000-000031010000}"/>
    <cellStyle name="Millares 2 5 2 2" xfId="620" xr:uid="{00000000-0005-0000-0000-000032010000}"/>
    <cellStyle name="Millares 2 5 3" xfId="502" xr:uid="{00000000-0005-0000-0000-000033010000}"/>
    <cellStyle name="Millares 2 6" xfId="162" xr:uid="{00000000-0005-0000-0000-000034010000}"/>
    <cellStyle name="Millares 2 6 2" xfId="300" xr:uid="{00000000-0005-0000-0000-000035010000}"/>
    <cellStyle name="Millares 2 6 2 2" xfId="585" xr:uid="{00000000-0005-0000-0000-000036010000}"/>
    <cellStyle name="Millares 2 6 3" xfId="467" xr:uid="{00000000-0005-0000-0000-000037010000}"/>
    <cellStyle name="Millares 2 7" xfId="219" xr:uid="{00000000-0005-0000-0000-000038010000}"/>
    <cellStyle name="Millares 2 7 2" xfId="340" xr:uid="{00000000-0005-0000-0000-000039010000}"/>
    <cellStyle name="Millares 2 7 2 2" xfId="625" xr:uid="{00000000-0005-0000-0000-00003A010000}"/>
    <cellStyle name="Millares 2 7 3" xfId="509" xr:uid="{00000000-0005-0000-0000-00003B010000}"/>
    <cellStyle name="Millares 2 8" xfId="254" xr:uid="{00000000-0005-0000-0000-00003C010000}"/>
    <cellStyle name="Millares 2 8 2" xfId="370" xr:uid="{00000000-0005-0000-0000-00003D010000}"/>
    <cellStyle name="Millares 2 8 2 2" xfId="655" xr:uid="{00000000-0005-0000-0000-00003E010000}"/>
    <cellStyle name="Millares 2 8 3" xfId="539" xr:uid="{00000000-0005-0000-0000-00003F010000}"/>
    <cellStyle name="Millares 2 9" xfId="98" xr:uid="{00000000-0005-0000-0000-000040010000}"/>
    <cellStyle name="Millares 2 9 2" xfId="421" xr:uid="{00000000-0005-0000-0000-000041010000}"/>
    <cellStyle name="Millares 2_Hoja6 2 2" xfId="200" xr:uid="{00000000-0005-0000-0000-000042010000}"/>
    <cellStyle name="Millares 20" xfId="208" xr:uid="{00000000-0005-0000-0000-000043010000}"/>
    <cellStyle name="Millares 21" xfId="215" xr:uid="{00000000-0005-0000-0000-000044010000}"/>
    <cellStyle name="Millares 212" xfId="18" xr:uid="{00000000-0005-0000-0000-000045010000}"/>
    <cellStyle name="Millares 212 10" xfId="389" xr:uid="{00000000-0005-0000-0000-000046010000}"/>
    <cellStyle name="Millares 212 2" xfId="143" xr:uid="{00000000-0005-0000-0000-000047010000}"/>
    <cellStyle name="Millares 212 2 2" xfId="181" xr:uid="{00000000-0005-0000-0000-000048010000}"/>
    <cellStyle name="Millares 212 2 2 2" xfId="319" xr:uid="{00000000-0005-0000-0000-000049010000}"/>
    <cellStyle name="Millares 212 2 2 2 2" xfId="604" xr:uid="{00000000-0005-0000-0000-00004A010000}"/>
    <cellStyle name="Millares 212 2 2 3" xfId="486" xr:uid="{00000000-0005-0000-0000-00004B010000}"/>
    <cellStyle name="Millares 212 2 3" xfId="282" xr:uid="{00000000-0005-0000-0000-00004C010000}"/>
    <cellStyle name="Millares 212 2 3 2" xfId="567" xr:uid="{00000000-0005-0000-0000-00004D010000}"/>
    <cellStyle name="Millares 212 2 4" xfId="449" xr:uid="{00000000-0005-0000-0000-00004E010000}"/>
    <cellStyle name="Millares 212 3" xfId="163" xr:uid="{00000000-0005-0000-0000-00004F010000}"/>
    <cellStyle name="Millares 212 3 2" xfId="301" xr:uid="{00000000-0005-0000-0000-000050010000}"/>
    <cellStyle name="Millares 212 3 2 2" xfId="586" xr:uid="{00000000-0005-0000-0000-000051010000}"/>
    <cellStyle name="Millares 212 3 3" xfId="468" xr:uid="{00000000-0005-0000-0000-000052010000}"/>
    <cellStyle name="Millares 212 4" xfId="221" xr:uid="{00000000-0005-0000-0000-000053010000}"/>
    <cellStyle name="Millares 212 4 2" xfId="342" xr:uid="{00000000-0005-0000-0000-000054010000}"/>
    <cellStyle name="Millares 212 4 2 2" xfId="627" xr:uid="{00000000-0005-0000-0000-000055010000}"/>
    <cellStyle name="Millares 212 4 3" xfId="511" xr:uid="{00000000-0005-0000-0000-000056010000}"/>
    <cellStyle name="Millares 212 5" xfId="240" xr:uid="{00000000-0005-0000-0000-000057010000}"/>
    <cellStyle name="Millares 212 5 2" xfId="361" xr:uid="{00000000-0005-0000-0000-000058010000}"/>
    <cellStyle name="Millares 212 5 2 2" xfId="646" xr:uid="{00000000-0005-0000-0000-000059010000}"/>
    <cellStyle name="Millares 212 5 3" xfId="530" xr:uid="{00000000-0005-0000-0000-00005A010000}"/>
    <cellStyle name="Millares 212 6" xfId="256" xr:uid="{00000000-0005-0000-0000-00005B010000}"/>
    <cellStyle name="Millares 212 6 2" xfId="372" xr:uid="{00000000-0005-0000-0000-00005C010000}"/>
    <cellStyle name="Millares 212 6 2 2" xfId="657" xr:uid="{00000000-0005-0000-0000-00005D010000}"/>
    <cellStyle name="Millares 212 6 3" xfId="541" xr:uid="{00000000-0005-0000-0000-00005E010000}"/>
    <cellStyle name="Millares 212 7" xfId="100" xr:uid="{00000000-0005-0000-0000-00005F010000}"/>
    <cellStyle name="Millares 212 7 2" xfId="423" xr:uid="{00000000-0005-0000-0000-000060010000}"/>
    <cellStyle name="Millares 212 8" xfId="273" xr:uid="{00000000-0005-0000-0000-000061010000}"/>
    <cellStyle name="Millares 212 8 2" xfId="558" xr:uid="{00000000-0005-0000-0000-000062010000}"/>
    <cellStyle name="Millares 212 9" xfId="412" xr:uid="{00000000-0005-0000-0000-000063010000}"/>
    <cellStyle name="Millares 22" xfId="236" xr:uid="{00000000-0005-0000-0000-000064010000}"/>
    <cellStyle name="Millares 22 2" xfId="357" xr:uid="{00000000-0005-0000-0000-000065010000}"/>
    <cellStyle name="Millares 22 2 2" xfId="642" xr:uid="{00000000-0005-0000-0000-000066010000}"/>
    <cellStyle name="Millares 22 3" xfId="526" xr:uid="{00000000-0005-0000-0000-000067010000}"/>
    <cellStyle name="Millares 23" xfId="237" xr:uid="{00000000-0005-0000-0000-000068010000}"/>
    <cellStyle name="Millares 23 2" xfId="358" xr:uid="{00000000-0005-0000-0000-000069010000}"/>
    <cellStyle name="Millares 23 2 2" xfId="643" xr:uid="{00000000-0005-0000-0000-00006A010000}"/>
    <cellStyle name="Millares 23 3" xfId="527" xr:uid="{00000000-0005-0000-0000-00006B010000}"/>
    <cellStyle name="Millares 24" xfId="238" xr:uid="{00000000-0005-0000-0000-00006C010000}"/>
    <cellStyle name="Millares 24 2" xfId="359" xr:uid="{00000000-0005-0000-0000-00006D010000}"/>
    <cellStyle name="Millares 24 2 2" xfId="644" xr:uid="{00000000-0005-0000-0000-00006E010000}"/>
    <cellStyle name="Millares 24 3" xfId="528" xr:uid="{00000000-0005-0000-0000-00006F010000}"/>
    <cellStyle name="Millares 25" xfId="244" xr:uid="{00000000-0005-0000-0000-000070010000}"/>
    <cellStyle name="Millares 25 2" xfId="365" xr:uid="{00000000-0005-0000-0000-000071010000}"/>
    <cellStyle name="Millares 25 2 2" xfId="650" xr:uid="{00000000-0005-0000-0000-000072010000}"/>
    <cellStyle name="Millares 25 3" xfId="534" xr:uid="{00000000-0005-0000-0000-000073010000}"/>
    <cellStyle name="Millares 26" xfId="248" xr:uid="{00000000-0005-0000-0000-000074010000}"/>
    <cellStyle name="Millares 27" xfId="249" xr:uid="{00000000-0005-0000-0000-000075010000}"/>
    <cellStyle name="Millares 28" xfId="247" xr:uid="{00000000-0005-0000-0000-000076010000}"/>
    <cellStyle name="Millares 29" xfId="250" xr:uid="{00000000-0005-0000-0000-000077010000}"/>
    <cellStyle name="Millares 3" xfId="117" xr:uid="{00000000-0005-0000-0000-000078010000}"/>
    <cellStyle name="Millares 3 11" xfId="85" xr:uid="{00000000-0005-0000-0000-000079010000}"/>
    <cellStyle name="Millares 3 11 2" xfId="146" xr:uid="{00000000-0005-0000-0000-00007A010000}"/>
    <cellStyle name="Millares 3 11 2 2" xfId="184" xr:uid="{00000000-0005-0000-0000-00007B010000}"/>
    <cellStyle name="Millares 3 11 2 2 2" xfId="322" xr:uid="{00000000-0005-0000-0000-00007C010000}"/>
    <cellStyle name="Millares 3 11 2 2 2 2" xfId="607" xr:uid="{00000000-0005-0000-0000-00007D010000}"/>
    <cellStyle name="Millares 3 11 2 2 3" xfId="489" xr:uid="{00000000-0005-0000-0000-00007E010000}"/>
    <cellStyle name="Millares 3 11 2 3" xfId="285" xr:uid="{00000000-0005-0000-0000-00007F010000}"/>
    <cellStyle name="Millares 3 11 2 3 2" xfId="570" xr:uid="{00000000-0005-0000-0000-000080010000}"/>
    <cellStyle name="Millares 3 11 2 4" xfId="452" xr:uid="{00000000-0005-0000-0000-000081010000}"/>
    <cellStyle name="Millares 3 11 3" xfId="166" xr:uid="{00000000-0005-0000-0000-000082010000}"/>
    <cellStyle name="Millares 3 11 3 2" xfId="304" xr:uid="{00000000-0005-0000-0000-000083010000}"/>
    <cellStyle name="Millares 3 11 3 2 2" xfId="589" xr:uid="{00000000-0005-0000-0000-000084010000}"/>
    <cellStyle name="Millares 3 11 3 3" xfId="471" xr:uid="{00000000-0005-0000-0000-000085010000}"/>
    <cellStyle name="Millares 3 11 4" xfId="224" xr:uid="{00000000-0005-0000-0000-000086010000}"/>
    <cellStyle name="Millares 3 11 4 2" xfId="345" xr:uid="{00000000-0005-0000-0000-000087010000}"/>
    <cellStyle name="Millares 3 11 4 2 2" xfId="630" xr:uid="{00000000-0005-0000-0000-000088010000}"/>
    <cellStyle name="Millares 3 11 4 3" xfId="514" xr:uid="{00000000-0005-0000-0000-000089010000}"/>
    <cellStyle name="Millares 3 11 5" xfId="259" xr:uid="{00000000-0005-0000-0000-00008A010000}"/>
    <cellStyle name="Millares 3 11 5 2" xfId="375" xr:uid="{00000000-0005-0000-0000-00008B010000}"/>
    <cellStyle name="Millares 3 11 5 2 2" xfId="660" xr:uid="{00000000-0005-0000-0000-00008C010000}"/>
    <cellStyle name="Millares 3 11 5 3" xfId="544" xr:uid="{00000000-0005-0000-0000-00008D010000}"/>
    <cellStyle name="Millares 3 11 6" xfId="105" xr:uid="{00000000-0005-0000-0000-00008E010000}"/>
    <cellStyle name="Millares 3 11 6 2" xfId="427" xr:uid="{00000000-0005-0000-0000-00008F010000}"/>
    <cellStyle name="Millares 3 11 7" xfId="415" xr:uid="{00000000-0005-0000-0000-000090010000}"/>
    <cellStyle name="Millares 3 2" xfId="435" xr:uid="{00000000-0005-0000-0000-000091010000}"/>
    <cellStyle name="Millares 3 3" xfId="393" xr:uid="{00000000-0005-0000-0000-000092010000}"/>
    <cellStyle name="Millares 3 4" xfId="130" xr:uid="{00000000-0005-0000-0000-000093010000}"/>
    <cellStyle name="Millares 3 4 2" xfId="156" xr:uid="{00000000-0005-0000-0000-000094010000}"/>
    <cellStyle name="Millares 3 4 2 2" xfId="210" xr:uid="{00000000-0005-0000-0000-000095010000}"/>
    <cellStyle name="Millares 3 4 2 3" xfId="193" xr:uid="{00000000-0005-0000-0000-000096010000}"/>
    <cellStyle name="Millares 3 4 2 3 2" xfId="331" xr:uid="{00000000-0005-0000-0000-000097010000}"/>
    <cellStyle name="Millares 3 4 2 3 2 2" xfId="616" xr:uid="{00000000-0005-0000-0000-000098010000}"/>
    <cellStyle name="Millares 3 4 2 3 3" xfId="498" xr:uid="{00000000-0005-0000-0000-000099010000}"/>
    <cellStyle name="Millares 3 4 2 4" xfId="294" xr:uid="{00000000-0005-0000-0000-00009A010000}"/>
    <cellStyle name="Millares 3 4 2 4 2" xfId="579" xr:uid="{00000000-0005-0000-0000-00009B010000}"/>
    <cellStyle name="Millares 3 4 2 5" xfId="461" xr:uid="{00000000-0005-0000-0000-00009C010000}"/>
    <cellStyle name="Millares 3 4 3" xfId="175" xr:uid="{00000000-0005-0000-0000-00009D010000}"/>
    <cellStyle name="Millares 3 4 3 2" xfId="313" xr:uid="{00000000-0005-0000-0000-00009E010000}"/>
    <cellStyle name="Millares 3 4 3 2 2" xfId="598" xr:uid="{00000000-0005-0000-0000-00009F010000}"/>
    <cellStyle name="Millares 3 4 3 3" xfId="480" xr:uid="{00000000-0005-0000-0000-0000A0010000}"/>
    <cellStyle name="Millares 3 4 4" xfId="233" xr:uid="{00000000-0005-0000-0000-0000A1010000}"/>
    <cellStyle name="Millares 3 4 4 2" xfId="354" xr:uid="{00000000-0005-0000-0000-0000A2010000}"/>
    <cellStyle name="Millares 3 4 4 2 2" xfId="639" xr:uid="{00000000-0005-0000-0000-0000A3010000}"/>
    <cellStyle name="Millares 3 4 4 3" xfId="523" xr:uid="{00000000-0005-0000-0000-0000A4010000}"/>
    <cellStyle name="Millares 3 4 5" xfId="268" xr:uid="{00000000-0005-0000-0000-0000A5010000}"/>
    <cellStyle name="Millares 3 4 5 2" xfId="384" xr:uid="{00000000-0005-0000-0000-0000A6010000}"/>
    <cellStyle name="Millares 3 4 5 2 2" xfId="669" xr:uid="{00000000-0005-0000-0000-0000A7010000}"/>
    <cellStyle name="Millares 3 4 5 3" xfId="553" xr:uid="{00000000-0005-0000-0000-0000A8010000}"/>
    <cellStyle name="Millares 3 4 6" xfId="443" xr:uid="{00000000-0005-0000-0000-0000A9010000}"/>
    <cellStyle name="Millares 30" xfId="97" xr:uid="{00000000-0005-0000-0000-0000AA010000}"/>
    <cellStyle name="Millares 30 2" xfId="420" xr:uid="{00000000-0005-0000-0000-0000AB010000}"/>
    <cellStyle name="Millares 31" xfId="102" xr:uid="{00000000-0005-0000-0000-0000AC010000}"/>
    <cellStyle name="Millares 31 2" xfId="425" xr:uid="{00000000-0005-0000-0000-0000AD010000}"/>
    <cellStyle name="Millares 32" xfId="271" xr:uid="{00000000-0005-0000-0000-0000AE010000}"/>
    <cellStyle name="Millares 32 2" xfId="556" xr:uid="{00000000-0005-0000-0000-0000AF010000}"/>
    <cellStyle name="Millares 33" xfId="409" xr:uid="{00000000-0005-0000-0000-0000B0010000}"/>
    <cellStyle name="Millares 34" xfId="387" xr:uid="{00000000-0005-0000-0000-0000B1010000}"/>
    <cellStyle name="Millares 35" xfId="505" xr:uid="{00000000-0005-0000-0000-0000B2010000}"/>
    <cellStyle name="Millares 36" xfId="199" xr:uid="{00000000-0005-0000-0000-0000B3010000}"/>
    <cellStyle name="Millares 36 2" xfId="212" xr:uid="{00000000-0005-0000-0000-0000B4010000}"/>
    <cellStyle name="Millares 36 3" xfId="336" xr:uid="{00000000-0005-0000-0000-0000B5010000}"/>
    <cellStyle name="Millares 36 3 2" xfId="621" xr:uid="{00000000-0005-0000-0000-0000B6010000}"/>
    <cellStyle name="Millares 36 4" xfId="503" xr:uid="{00000000-0005-0000-0000-0000B7010000}"/>
    <cellStyle name="Millares 37" xfId="10" xr:uid="{00000000-0005-0000-0000-0000B8010000}"/>
    <cellStyle name="Millares 4" xfId="126" xr:uid="{00000000-0005-0000-0000-0000B9010000}"/>
    <cellStyle name="Millares 4 2" xfId="441" xr:uid="{00000000-0005-0000-0000-0000BA010000}"/>
    <cellStyle name="Millares 4 3" xfId="407" xr:uid="{00000000-0005-0000-0000-0000BB010000}"/>
    <cellStyle name="Millares 4 5" xfId="202" xr:uid="{00000000-0005-0000-0000-0000BC010000}"/>
    <cellStyle name="Millares 5" xfId="127" xr:uid="{00000000-0005-0000-0000-0000BD010000}"/>
    <cellStyle name="Millares 5 2" xfId="442" xr:uid="{00000000-0005-0000-0000-0000BE010000}"/>
    <cellStyle name="Millares 5 3" xfId="408" xr:uid="{00000000-0005-0000-0000-0000BF010000}"/>
    <cellStyle name="Millares 6" xfId="123" xr:uid="{00000000-0005-0000-0000-0000C0010000}"/>
    <cellStyle name="Millares 6 2" xfId="119" xr:uid="{00000000-0005-0000-0000-0000C1010000}"/>
    <cellStyle name="Millares 6 2 2" xfId="152" xr:uid="{00000000-0005-0000-0000-0000C2010000}"/>
    <cellStyle name="Millares 6 2 2 2" xfId="190" xr:uid="{00000000-0005-0000-0000-0000C3010000}"/>
    <cellStyle name="Millares 6 2 2 2 2" xfId="328" xr:uid="{00000000-0005-0000-0000-0000C4010000}"/>
    <cellStyle name="Millares 6 2 2 2 2 2" xfId="613" xr:uid="{00000000-0005-0000-0000-0000C5010000}"/>
    <cellStyle name="Millares 6 2 2 2 3" xfId="495" xr:uid="{00000000-0005-0000-0000-0000C6010000}"/>
    <cellStyle name="Millares 6 2 2 3" xfId="291" xr:uid="{00000000-0005-0000-0000-0000C7010000}"/>
    <cellStyle name="Millares 6 2 2 3 2" xfId="576" xr:uid="{00000000-0005-0000-0000-0000C8010000}"/>
    <cellStyle name="Millares 6 2 2 4" xfId="458" xr:uid="{00000000-0005-0000-0000-0000C9010000}"/>
    <cellStyle name="Millares 6 2 3" xfId="172" xr:uid="{00000000-0005-0000-0000-0000CA010000}"/>
    <cellStyle name="Millares 6 2 3 2" xfId="310" xr:uid="{00000000-0005-0000-0000-0000CB010000}"/>
    <cellStyle name="Millares 6 2 3 2 2" xfId="595" xr:uid="{00000000-0005-0000-0000-0000CC010000}"/>
    <cellStyle name="Millares 6 2 3 3" xfId="477" xr:uid="{00000000-0005-0000-0000-0000CD010000}"/>
    <cellStyle name="Millares 6 2 4" xfId="230" xr:uid="{00000000-0005-0000-0000-0000CE010000}"/>
    <cellStyle name="Millares 6 2 4 2" xfId="351" xr:uid="{00000000-0005-0000-0000-0000CF010000}"/>
    <cellStyle name="Millares 6 2 4 2 2" xfId="636" xr:uid="{00000000-0005-0000-0000-0000D0010000}"/>
    <cellStyle name="Millares 6 2 4 3" xfId="520" xr:uid="{00000000-0005-0000-0000-0000D1010000}"/>
    <cellStyle name="Millares 6 2 5" xfId="241" xr:uid="{00000000-0005-0000-0000-0000D2010000}"/>
    <cellStyle name="Millares 6 2 5 2" xfId="362" xr:uid="{00000000-0005-0000-0000-0000D3010000}"/>
    <cellStyle name="Millares 6 2 5 2 2" xfId="647" xr:uid="{00000000-0005-0000-0000-0000D4010000}"/>
    <cellStyle name="Millares 6 2 5 3" xfId="531" xr:uid="{00000000-0005-0000-0000-0000D5010000}"/>
    <cellStyle name="Millares 6 2 6" xfId="265" xr:uid="{00000000-0005-0000-0000-0000D6010000}"/>
    <cellStyle name="Millares 6 2 6 2" xfId="381" xr:uid="{00000000-0005-0000-0000-0000D7010000}"/>
    <cellStyle name="Millares 6 2 6 2 2" xfId="666" xr:uid="{00000000-0005-0000-0000-0000D8010000}"/>
    <cellStyle name="Millares 6 2 6 3" xfId="550" xr:uid="{00000000-0005-0000-0000-0000D9010000}"/>
    <cellStyle name="Millares 6 2 7" xfId="274" xr:uid="{00000000-0005-0000-0000-0000DA010000}"/>
    <cellStyle name="Millares 6 2 7 2" xfId="559" xr:uid="{00000000-0005-0000-0000-0000DB010000}"/>
    <cellStyle name="Millares 6 2 8" xfId="436" xr:uid="{00000000-0005-0000-0000-0000DC010000}"/>
    <cellStyle name="Millares 6 3" xfId="154" xr:uid="{00000000-0005-0000-0000-0000DD010000}"/>
    <cellStyle name="Millares 6 3 2" xfId="192" xr:uid="{00000000-0005-0000-0000-0000DE010000}"/>
    <cellStyle name="Millares 6 3 2 2" xfId="330" xr:uid="{00000000-0005-0000-0000-0000DF010000}"/>
    <cellStyle name="Millares 6 3 2 2 2" xfId="615" xr:uid="{00000000-0005-0000-0000-0000E0010000}"/>
    <cellStyle name="Millares 6 3 2 3" xfId="497" xr:uid="{00000000-0005-0000-0000-0000E1010000}"/>
    <cellStyle name="Millares 6 3 3" xfId="293" xr:uid="{00000000-0005-0000-0000-0000E2010000}"/>
    <cellStyle name="Millares 6 3 3 2" xfId="578" xr:uid="{00000000-0005-0000-0000-0000E3010000}"/>
    <cellStyle name="Millares 6 3 4" xfId="460" xr:uid="{00000000-0005-0000-0000-0000E4010000}"/>
    <cellStyle name="Millares 6 4" xfId="174" xr:uid="{00000000-0005-0000-0000-0000E5010000}"/>
    <cellStyle name="Millares 6 4 2" xfId="312" xr:uid="{00000000-0005-0000-0000-0000E6010000}"/>
    <cellStyle name="Millares 6 4 2 2" xfId="597" xr:uid="{00000000-0005-0000-0000-0000E7010000}"/>
    <cellStyle name="Millares 6 4 3" xfId="479" xr:uid="{00000000-0005-0000-0000-0000E8010000}"/>
    <cellStyle name="Millares 6 5" xfId="232" xr:uid="{00000000-0005-0000-0000-0000E9010000}"/>
    <cellStyle name="Millares 6 5 2" xfId="353" xr:uid="{00000000-0005-0000-0000-0000EA010000}"/>
    <cellStyle name="Millares 6 5 2 2" xfId="638" xr:uid="{00000000-0005-0000-0000-0000EB010000}"/>
    <cellStyle name="Millares 6 5 3" xfId="522" xr:uid="{00000000-0005-0000-0000-0000EC010000}"/>
    <cellStyle name="Millares 6 6" xfId="243" xr:uid="{00000000-0005-0000-0000-0000ED010000}"/>
    <cellStyle name="Millares 6 6 2" xfId="364" xr:uid="{00000000-0005-0000-0000-0000EE010000}"/>
    <cellStyle name="Millares 6 6 2 2" xfId="649" xr:uid="{00000000-0005-0000-0000-0000EF010000}"/>
    <cellStyle name="Millares 6 6 3" xfId="533" xr:uid="{00000000-0005-0000-0000-0000F0010000}"/>
    <cellStyle name="Millares 6 7" xfId="267" xr:uid="{00000000-0005-0000-0000-0000F1010000}"/>
    <cellStyle name="Millares 6 7 2" xfId="383" xr:uid="{00000000-0005-0000-0000-0000F2010000}"/>
    <cellStyle name="Millares 6 7 2 2" xfId="668" xr:uid="{00000000-0005-0000-0000-0000F3010000}"/>
    <cellStyle name="Millares 6 7 3" xfId="552" xr:uid="{00000000-0005-0000-0000-0000F4010000}"/>
    <cellStyle name="Millares 6 8" xfId="276" xr:uid="{00000000-0005-0000-0000-0000F5010000}"/>
    <cellStyle name="Millares 6 8 2" xfId="561" xr:uid="{00000000-0005-0000-0000-0000F6010000}"/>
    <cellStyle name="Millares 6 9" xfId="439" xr:uid="{00000000-0005-0000-0000-0000F7010000}"/>
    <cellStyle name="Millares 654 2 2" xfId="86" xr:uid="{00000000-0005-0000-0000-0000F8010000}"/>
    <cellStyle name="Millares 656" xfId="96" xr:uid="{00000000-0005-0000-0000-0000F9010000}"/>
    <cellStyle name="Millares 656 2" xfId="150" xr:uid="{00000000-0005-0000-0000-0000FA010000}"/>
    <cellStyle name="Millares 656 2 2" xfId="188" xr:uid="{00000000-0005-0000-0000-0000FB010000}"/>
    <cellStyle name="Millares 656 2 2 2" xfId="326" xr:uid="{00000000-0005-0000-0000-0000FC010000}"/>
    <cellStyle name="Millares 656 2 2 2 2" xfId="611" xr:uid="{00000000-0005-0000-0000-0000FD010000}"/>
    <cellStyle name="Millares 656 2 2 3" xfId="493" xr:uid="{00000000-0005-0000-0000-0000FE010000}"/>
    <cellStyle name="Millares 656 2 3" xfId="289" xr:uid="{00000000-0005-0000-0000-0000FF010000}"/>
    <cellStyle name="Millares 656 2 3 2" xfId="574" xr:uid="{00000000-0005-0000-0000-000000020000}"/>
    <cellStyle name="Millares 656 2 4" xfId="456" xr:uid="{00000000-0005-0000-0000-000001020000}"/>
    <cellStyle name="Millares 656 3" xfId="170" xr:uid="{00000000-0005-0000-0000-000002020000}"/>
    <cellStyle name="Millares 656 3 2" xfId="308" xr:uid="{00000000-0005-0000-0000-000003020000}"/>
    <cellStyle name="Millares 656 3 2 2" xfId="593" xr:uid="{00000000-0005-0000-0000-000004020000}"/>
    <cellStyle name="Millares 656 3 3" xfId="475" xr:uid="{00000000-0005-0000-0000-000005020000}"/>
    <cellStyle name="Millares 656 4" xfId="228" xr:uid="{00000000-0005-0000-0000-000006020000}"/>
    <cellStyle name="Millares 656 4 2" xfId="349" xr:uid="{00000000-0005-0000-0000-000007020000}"/>
    <cellStyle name="Millares 656 4 2 2" xfId="634" xr:uid="{00000000-0005-0000-0000-000008020000}"/>
    <cellStyle name="Millares 656 4 3" xfId="518" xr:uid="{00000000-0005-0000-0000-000009020000}"/>
    <cellStyle name="Millares 656 5" xfId="263" xr:uid="{00000000-0005-0000-0000-00000A020000}"/>
    <cellStyle name="Millares 656 5 2" xfId="379" xr:uid="{00000000-0005-0000-0000-00000B020000}"/>
    <cellStyle name="Millares 656 5 2 2" xfId="664" xr:uid="{00000000-0005-0000-0000-00000C020000}"/>
    <cellStyle name="Millares 656 5 3" xfId="548" xr:uid="{00000000-0005-0000-0000-00000D020000}"/>
    <cellStyle name="Millares 656 6" xfId="109" xr:uid="{00000000-0005-0000-0000-00000E020000}"/>
    <cellStyle name="Millares 656 6 2" xfId="431" xr:uid="{00000000-0005-0000-0000-00000F020000}"/>
    <cellStyle name="Millares 656 7" xfId="419" xr:uid="{00000000-0005-0000-0000-000010020000}"/>
    <cellStyle name="Millares 657" xfId="89" xr:uid="{00000000-0005-0000-0000-000011020000}"/>
    <cellStyle name="Millares 657 2" xfId="147" xr:uid="{00000000-0005-0000-0000-000012020000}"/>
    <cellStyle name="Millares 657 2 2" xfId="185" xr:uid="{00000000-0005-0000-0000-000013020000}"/>
    <cellStyle name="Millares 657 2 2 2" xfId="323" xr:uid="{00000000-0005-0000-0000-000014020000}"/>
    <cellStyle name="Millares 657 2 2 2 2" xfId="608" xr:uid="{00000000-0005-0000-0000-000015020000}"/>
    <cellStyle name="Millares 657 2 2 3" xfId="490" xr:uid="{00000000-0005-0000-0000-000016020000}"/>
    <cellStyle name="Millares 657 2 3" xfId="286" xr:uid="{00000000-0005-0000-0000-000017020000}"/>
    <cellStyle name="Millares 657 2 3 2" xfId="571" xr:uid="{00000000-0005-0000-0000-000018020000}"/>
    <cellStyle name="Millares 657 2 4" xfId="453" xr:uid="{00000000-0005-0000-0000-000019020000}"/>
    <cellStyle name="Millares 657 3" xfId="167" xr:uid="{00000000-0005-0000-0000-00001A020000}"/>
    <cellStyle name="Millares 657 3 2" xfId="305" xr:uid="{00000000-0005-0000-0000-00001B020000}"/>
    <cellStyle name="Millares 657 3 2 2" xfId="590" xr:uid="{00000000-0005-0000-0000-00001C020000}"/>
    <cellStyle name="Millares 657 3 3" xfId="472" xr:uid="{00000000-0005-0000-0000-00001D020000}"/>
    <cellStyle name="Millares 657 4" xfId="225" xr:uid="{00000000-0005-0000-0000-00001E020000}"/>
    <cellStyle name="Millares 657 4 2" xfId="346" xr:uid="{00000000-0005-0000-0000-00001F020000}"/>
    <cellStyle name="Millares 657 4 2 2" xfId="631" xr:uid="{00000000-0005-0000-0000-000020020000}"/>
    <cellStyle name="Millares 657 4 3" xfId="515" xr:uid="{00000000-0005-0000-0000-000021020000}"/>
    <cellStyle name="Millares 657 5" xfId="260" xr:uid="{00000000-0005-0000-0000-000022020000}"/>
    <cellStyle name="Millares 657 5 2" xfId="376" xr:uid="{00000000-0005-0000-0000-000023020000}"/>
    <cellStyle name="Millares 657 5 2 2" xfId="661" xr:uid="{00000000-0005-0000-0000-000024020000}"/>
    <cellStyle name="Millares 657 5 3" xfId="545" xr:uid="{00000000-0005-0000-0000-000025020000}"/>
    <cellStyle name="Millares 657 6" xfId="106" xr:uid="{00000000-0005-0000-0000-000026020000}"/>
    <cellStyle name="Millares 657 6 2" xfId="428" xr:uid="{00000000-0005-0000-0000-000027020000}"/>
    <cellStyle name="Millares 657 7" xfId="416" xr:uid="{00000000-0005-0000-0000-000028020000}"/>
    <cellStyle name="Millares 7" xfId="118" xr:uid="{00000000-0005-0000-0000-000029020000}"/>
    <cellStyle name="Millares 7 3" xfId="214" xr:uid="{00000000-0005-0000-0000-00002A020000}"/>
    <cellStyle name="Millares 7 4" xfId="197" xr:uid="{00000000-0005-0000-0000-00002B020000}"/>
    <cellStyle name="Millares 7 4 2" xfId="209" xr:uid="{00000000-0005-0000-0000-00002C020000}"/>
    <cellStyle name="Millares 7 4 3" xfId="334" xr:uid="{00000000-0005-0000-0000-00002D020000}"/>
    <cellStyle name="Millares 7 4 3 2" xfId="619" xr:uid="{00000000-0005-0000-0000-00002E020000}"/>
    <cellStyle name="Millares 7 4 4" xfId="501" xr:uid="{00000000-0005-0000-0000-00002F020000}"/>
    <cellStyle name="Millares 8" xfId="133" xr:uid="{00000000-0005-0000-0000-000030020000}"/>
    <cellStyle name="Millares 9" xfId="134" xr:uid="{00000000-0005-0000-0000-000031020000}"/>
    <cellStyle name="Moneda [0]" xfId="676" builtinId="7"/>
    <cellStyle name="Normal" xfId="0" builtinId="0"/>
    <cellStyle name="Normal 10" xfId="398" xr:uid="{00000000-0005-0000-0000-000033020000}"/>
    <cellStyle name="Normal 10 10 2 2 2" xfId="84" xr:uid="{00000000-0005-0000-0000-000034020000}"/>
    <cellStyle name="Normal 1016" xfId="22" xr:uid="{00000000-0005-0000-0000-000035020000}"/>
    <cellStyle name="Normal 1018" xfId="52" xr:uid="{00000000-0005-0000-0000-000036020000}"/>
    <cellStyle name="Normal 1022" xfId="76" xr:uid="{00000000-0005-0000-0000-000037020000}"/>
    <cellStyle name="Normal 1024" xfId="29" xr:uid="{00000000-0005-0000-0000-000038020000}"/>
    <cellStyle name="Normal 1025" xfId="79" xr:uid="{00000000-0005-0000-0000-000039020000}"/>
    <cellStyle name="Normal 1026" xfId="78" xr:uid="{00000000-0005-0000-0000-00003A020000}"/>
    <cellStyle name="Normal 1027" xfId="80" xr:uid="{00000000-0005-0000-0000-00003B020000}"/>
    <cellStyle name="Normal 105" xfId="90" xr:uid="{00000000-0005-0000-0000-00003C020000}"/>
    <cellStyle name="Normal 107" xfId="94" xr:uid="{00000000-0005-0000-0000-00003D020000}"/>
    <cellStyle name="Normal 109" xfId="95" xr:uid="{00000000-0005-0000-0000-00003E020000}"/>
    <cellStyle name="Normal 12" xfId="196" xr:uid="{00000000-0005-0000-0000-00003F020000}"/>
    <cellStyle name="Normal 12 10" xfId="16" xr:uid="{00000000-0005-0000-0000-000040020000}"/>
    <cellStyle name="Normal 12 2 10" xfId="12" xr:uid="{00000000-0005-0000-0000-000041020000}"/>
    <cellStyle name="Normal 12 2 2 4" xfId="20" xr:uid="{00000000-0005-0000-0000-000042020000}"/>
    <cellStyle name="Normal 125" xfId="14" xr:uid="{00000000-0005-0000-0000-000043020000}"/>
    <cellStyle name="Normal 126" xfId="82" xr:uid="{00000000-0005-0000-0000-000044020000}"/>
    <cellStyle name="Normal 14" xfId="246" xr:uid="{00000000-0005-0000-0000-000045020000}"/>
    <cellStyle name="Normal 15 20" xfId="399" xr:uid="{00000000-0005-0000-0000-000046020000}"/>
    <cellStyle name="Normal 17 2" xfId="4" xr:uid="{00000000-0005-0000-0000-000047020000}"/>
    <cellStyle name="Normal 199 2 2" xfId="87" xr:uid="{00000000-0005-0000-0000-000048020000}"/>
    <cellStyle name="Normal 2" xfId="5" xr:uid="{00000000-0005-0000-0000-000049020000}"/>
    <cellStyle name="Normal 2 10" xfId="401" xr:uid="{00000000-0005-0000-0000-00004A020000}"/>
    <cellStyle name="Normal 2 10 2 2 2" xfId="91" xr:uid="{00000000-0005-0000-0000-00004B020000}"/>
    <cellStyle name="Normal 2 13" xfId="402" xr:uid="{00000000-0005-0000-0000-00004C020000}"/>
    <cellStyle name="Normal 2 14 2" xfId="110" xr:uid="{00000000-0005-0000-0000-00004D020000}"/>
    <cellStyle name="Normal 2 2" xfId="112" xr:uid="{00000000-0005-0000-0000-00004E020000}"/>
    <cellStyle name="Normal 2 2 2" xfId="403" xr:uid="{00000000-0005-0000-0000-00004F020000}"/>
    <cellStyle name="Normal 2 2 2 3" xfId="13" xr:uid="{00000000-0005-0000-0000-000050020000}"/>
    <cellStyle name="Normal 2 2 3" xfId="433" xr:uid="{00000000-0005-0000-0000-000051020000}"/>
    <cellStyle name="Normal 2 3" xfId="204" xr:uid="{00000000-0005-0000-0000-000052020000}"/>
    <cellStyle name="Normal 2 3 2" xfId="504" xr:uid="{00000000-0005-0000-0000-000053020000}"/>
    <cellStyle name="Normal 2 3 3" xfId="400" xr:uid="{00000000-0005-0000-0000-000054020000}"/>
    <cellStyle name="Normal 2 4" xfId="11" xr:uid="{00000000-0005-0000-0000-000055020000}"/>
    <cellStyle name="Normal 26" xfId="129" xr:uid="{00000000-0005-0000-0000-000056020000}"/>
    <cellStyle name="Normal 3" xfId="113" xr:uid="{00000000-0005-0000-0000-000057020000}"/>
    <cellStyle name="Normal 3 4" xfId="201" xr:uid="{00000000-0005-0000-0000-000058020000}"/>
    <cellStyle name="Normal 4" xfId="115" xr:uid="{00000000-0005-0000-0000-000059020000}"/>
    <cellStyle name="Normal 4 2" xfId="205" xr:uid="{00000000-0005-0000-0000-00005A020000}"/>
    <cellStyle name="Normal 41" xfId="213" xr:uid="{00000000-0005-0000-0000-00005B020000}"/>
    <cellStyle name="Normal 45" xfId="206" xr:uid="{00000000-0005-0000-0000-00005C020000}"/>
    <cellStyle name="Normal 5" xfId="116" xr:uid="{00000000-0005-0000-0000-00005D020000}"/>
    <cellStyle name="Normal 6" xfId="6" xr:uid="{00000000-0005-0000-0000-00005E020000}"/>
    <cellStyle name="Normal 6 2" xfId="125" xr:uid="{00000000-0005-0000-0000-00005F020000}"/>
    <cellStyle name="Normal 601" xfId="71" xr:uid="{00000000-0005-0000-0000-000060020000}"/>
    <cellStyle name="Normal 605" xfId="27" xr:uid="{00000000-0005-0000-0000-000061020000}"/>
    <cellStyle name="Normal 606" xfId="26" xr:uid="{00000000-0005-0000-0000-000062020000}"/>
    <cellStyle name="Normal 636" xfId="24" xr:uid="{00000000-0005-0000-0000-000063020000}"/>
    <cellStyle name="Normal 640" xfId="25" xr:uid="{00000000-0005-0000-0000-000064020000}"/>
    <cellStyle name="Normal 643" xfId="28" xr:uid="{00000000-0005-0000-0000-000065020000}"/>
    <cellStyle name="Normal 646" xfId="30" xr:uid="{00000000-0005-0000-0000-000066020000}"/>
    <cellStyle name="Normal 647" xfId="31" xr:uid="{00000000-0005-0000-0000-000067020000}"/>
    <cellStyle name="Normal 649" xfId="32" xr:uid="{00000000-0005-0000-0000-000068020000}"/>
    <cellStyle name="Normal 650" xfId="33" xr:uid="{00000000-0005-0000-0000-000069020000}"/>
    <cellStyle name="Normal 651" xfId="34" xr:uid="{00000000-0005-0000-0000-00006A020000}"/>
    <cellStyle name="Normal 652" xfId="35" xr:uid="{00000000-0005-0000-0000-00006B020000}"/>
    <cellStyle name="Normal 653" xfId="36" xr:uid="{00000000-0005-0000-0000-00006C020000}"/>
    <cellStyle name="Normal 654" xfId="37" xr:uid="{00000000-0005-0000-0000-00006D020000}"/>
    <cellStyle name="Normal 655" xfId="38" xr:uid="{00000000-0005-0000-0000-00006E020000}"/>
    <cellStyle name="Normal 656" xfId="39" xr:uid="{00000000-0005-0000-0000-00006F020000}"/>
    <cellStyle name="Normal 657" xfId="40" xr:uid="{00000000-0005-0000-0000-000070020000}"/>
    <cellStyle name="Normal 658" xfId="42" xr:uid="{00000000-0005-0000-0000-000071020000}"/>
    <cellStyle name="Normal 659" xfId="43" xr:uid="{00000000-0005-0000-0000-000072020000}"/>
    <cellStyle name="Normal 660" xfId="45" xr:uid="{00000000-0005-0000-0000-000073020000}"/>
    <cellStyle name="Normal 662" xfId="46" xr:uid="{00000000-0005-0000-0000-000074020000}"/>
    <cellStyle name="Normal 663" xfId="47" xr:uid="{00000000-0005-0000-0000-000075020000}"/>
    <cellStyle name="Normal 664" xfId="48" xr:uid="{00000000-0005-0000-0000-000076020000}"/>
    <cellStyle name="Normal 665" xfId="49" xr:uid="{00000000-0005-0000-0000-000077020000}"/>
    <cellStyle name="Normal 667" xfId="50" xr:uid="{00000000-0005-0000-0000-000078020000}"/>
    <cellStyle name="Normal 673" xfId="53" xr:uid="{00000000-0005-0000-0000-000079020000}"/>
    <cellStyle name="Normal 674" xfId="54" xr:uid="{00000000-0005-0000-0000-00007A020000}"/>
    <cellStyle name="Normal 675" xfId="55" xr:uid="{00000000-0005-0000-0000-00007B020000}"/>
    <cellStyle name="Normal 676" xfId="56" xr:uid="{00000000-0005-0000-0000-00007C020000}"/>
    <cellStyle name="Normal 677" xfId="60" xr:uid="{00000000-0005-0000-0000-00007D020000}"/>
    <cellStyle name="Normal 678" xfId="61" xr:uid="{00000000-0005-0000-0000-00007E020000}"/>
    <cellStyle name="Normal 679" xfId="62" xr:uid="{00000000-0005-0000-0000-00007F020000}"/>
    <cellStyle name="Normal 684" xfId="67" xr:uid="{00000000-0005-0000-0000-000080020000}"/>
    <cellStyle name="Normal 7" xfId="7" xr:uid="{00000000-0005-0000-0000-000081020000}"/>
    <cellStyle name="Normal 7 2" xfId="155" xr:uid="{00000000-0005-0000-0000-000082020000}"/>
    <cellStyle name="Normal 7 3" xfId="128" xr:uid="{00000000-0005-0000-0000-000083020000}"/>
    <cellStyle name="Normal 709" xfId="404" xr:uid="{00000000-0005-0000-0000-000084020000}"/>
    <cellStyle name="Normal 713" xfId="57" xr:uid="{00000000-0005-0000-0000-000085020000}"/>
    <cellStyle name="Normal 714" xfId="58" xr:uid="{00000000-0005-0000-0000-000086020000}"/>
    <cellStyle name="Normal 715" xfId="59" xr:uid="{00000000-0005-0000-0000-000087020000}"/>
    <cellStyle name="Normal 744" xfId="77" xr:uid="{00000000-0005-0000-0000-000088020000}"/>
    <cellStyle name="Normal 8" xfId="137" xr:uid="{00000000-0005-0000-0000-000089020000}"/>
    <cellStyle name="Normal 802" xfId="83" xr:uid="{00000000-0005-0000-0000-00008A020000}"/>
    <cellStyle name="Normal 9" xfId="8" xr:uid="{00000000-0005-0000-0000-00008B020000}"/>
    <cellStyle name="Normal 944" xfId="21" xr:uid="{00000000-0005-0000-0000-00008C020000}"/>
    <cellStyle name="Normal 947" xfId="23" xr:uid="{00000000-0005-0000-0000-00008D020000}"/>
    <cellStyle name="Normal 952" xfId="51" xr:uid="{00000000-0005-0000-0000-00008E020000}"/>
    <cellStyle name="Normal 957" xfId="63" xr:uid="{00000000-0005-0000-0000-00008F020000}"/>
    <cellStyle name="Normal 958" xfId="64" xr:uid="{00000000-0005-0000-0000-000090020000}"/>
    <cellStyle name="Normal 959" xfId="65" xr:uid="{00000000-0005-0000-0000-000091020000}"/>
    <cellStyle name="Normal 960" xfId="66" xr:uid="{00000000-0005-0000-0000-000092020000}"/>
    <cellStyle name="Normal 961" xfId="68" xr:uid="{00000000-0005-0000-0000-000093020000}"/>
    <cellStyle name="Normal 962" xfId="69" xr:uid="{00000000-0005-0000-0000-000094020000}"/>
    <cellStyle name="Normal 963" xfId="70" xr:uid="{00000000-0005-0000-0000-000095020000}"/>
    <cellStyle name="Normal 964" xfId="72" xr:uid="{00000000-0005-0000-0000-000096020000}"/>
    <cellStyle name="Normal 965" xfId="73" xr:uid="{00000000-0005-0000-0000-000097020000}"/>
    <cellStyle name="Normal 966" xfId="74" xr:uid="{00000000-0005-0000-0000-000098020000}"/>
    <cellStyle name="Normal 967" xfId="75" xr:uid="{00000000-0005-0000-0000-000099020000}"/>
    <cellStyle name="Normal 971" xfId="44" xr:uid="{00000000-0005-0000-0000-00009A020000}"/>
    <cellStyle name="Normal 986" xfId="41" xr:uid="{00000000-0005-0000-0000-00009B020000}"/>
    <cellStyle name="Porcentaje" xfId="9" builtinId="5"/>
    <cellStyle name="Porcentaje 2" xfId="124" xr:uid="{00000000-0005-0000-0000-00009D020000}"/>
    <cellStyle name="Porcentaje 2 2" xfId="440" xr:uid="{00000000-0005-0000-0000-00009E020000}"/>
    <cellStyle name="Porcentaje 2 3" xfId="406" xr:uid="{00000000-0005-0000-0000-00009F020000}"/>
    <cellStyle name="Porcentaje 24" xfId="674" xr:uid="{EC9BFB17-B443-4ADB-8622-8D515D8069E9}"/>
    <cellStyle name="Porcentaje 3" xfId="405" xr:uid="{00000000-0005-0000-0000-0000A0020000}"/>
    <cellStyle name="Porcentaje 4" xfId="207" xr:uid="{00000000-0005-0000-0000-0000A1020000}"/>
    <cellStyle name="TableStyleLight1" xfId="131" xr:uid="{00000000-0005-0000-0000-0000A202000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00000000-0011-0000-FFFF-FFFF00000000}"/>
  </tableStyles>
  <colors>
    <mruColors>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6.emf"/><Relationship Id="rId4"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6.emf"/><Relationship Id="rId4" Type="http://schemas.openxmlformats.org/officeDocument/2006/relationships/image" Target="../media/image5.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6.emf"/><Relationship Id="rId4"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6.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oneCellAnchor>
    <xdr:from>
      <xdr:col>1</xdr:col>
      <xdr:colOff>990599</xdr:colOff>
      <xdr:row>2</xdr:row>
      <xdr:rowOff>87085</xdr:rowOff>
    </xdr:from>
    <xdr:ext cx="2623458" cy="780759"/>
    <xdr:pic>
      <xdr:nvPicPr>
        <xdr:cNvPr id="2" name="Imagen 1">
          <a:extLst>
            <a:ext uri="{FF2B5EF4-FFF2-40B4-BE49-F238E27FC236}">
              <a16:creationId xmlns:a16="http://schemas.microsoft.com/office/drawing/2014/main" id="{D8580DE9-51A9-4E1E-B555-69314C72B1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5142" y="315685"/>
          <a:ext cx="2623458" cy="780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125896</xdr:colOff>
      <xdr:row>0</xdr:row>
      <xdr:rowOff>119270</xdr:rowOff>
    </xdr:from>
    <xdr:ext cx="1616766" cy="481161"/>
    <xdr:pic>
      <xdr:nvPicPr>
        <xdr:cNvPr id="2" name="Imagen 1">
          <a:extLst>
            <a:ext uri="{FF2B5EF4-FFF2-40B4-BE49-F238E27FC236}">
              <a16:creationId xmlns:a16="http://schemas.microsoft.com/office/drawing/2014/main" id="{B769B3C8-C983-4820-9E1E-3E36732F60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487" y="119270"/>
          <a:ext cx="1616766" cy="481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609600</xdr:colOff>
      <xdr:row>0</xdr:row>
      <xdr:rowOff>152400</xdr:rowOff>
    </xdr:from>
    <xdr:ext cx="1616766" cy="481161"/>
    <xdr:pic>
      <xdr:nvPicPr>
        <xdr:cNvPr id="2" name="Imagen 1">
          <a:extLst>
            <a:ext uri="{FF2B5EF4-FFF2-40B4-BE49-F238E27FC236}">
              <a16:creationId xmlns:a16="http://schemas.microsoft.com/office/drawing/2014/main" id="{5613B39A-CABE-4FDD-BC74-67D2D0EA5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9660" y="152400"/>
          <a:ext cx="1616766" cy="481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1508760</xdr:colOff>
      <xdr:row>1</xdr:row>
      <xdr:rowOff>60960</xdr:rowOff>
    </xdr:from>
    <xdr:ext cx="1616766" cy="481161"/>
    <xdr:pic>
      <xdr:nvPicPr>
        <xdr:cNvPr id="2" name="Imagen 1">
          <a:extLst>
            <a:ext uri="{FF2B5EF4-FFF2-40B4-BE49-F238E27FC236}">
              <a16:creationId xmlns:a16="http://schemas.microsoft.com/office/drawing/2014/main" id="{50957760-3261-40DB-8F66-5B62BA9ADC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1640" y="243840"/>
          <a:ext cx="1616766" cy="481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681317</xdr:colOff>
      <xdr:row>0</xdr:row>
      <xdr:rowOff>62753</xdr:rowOff>
    </xdr:from>
    <xdr:ext cx="2232213" cy="664322"/>
    <xdr:pic>
      <xdr:nvPicPr>
        <xdr:cNvPr id="2" name="Imagen 1">
          <a:extLst>
            <a:ext uri="{FF2B5EF4-FFF2-40B4-BE49-F238E27FC236}">
              <a16:creationId xmlns:a16="http://schemas.microsoft.com/office/drawing/2014/main" id="{DAA57417-2E3B-4AE5-AA8D-0B992823F1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317" y="62753"/>
          <a:ext cx="2232213" cy="664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atima.ozorio\Downloads\12%20BG%20-%20ER%20-%20Ueno%20Casa%20de%20Bolsa%20S.A%20VFinalisima%20(1).xlsx" TargetMode="External"/><Relationship Id="rId1" Type="http://schemas.openxmlformats.org/officeDocument/2006/relationships/externalLinkPath" Target="https://gyr.sharepoint.com/Users/fatima.ozorio/Downloads/12%20BG%20-%20ER%20-%20Ueno%20Casa%20de%20Bolsa%20S.A%20VFinalisima%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fatima.ozorio\Downloads\12%20-%20CUSTODIA%20GENERAL%20(1)%20(1).xlsx" TargetMode="External"/><Relationship Id="rId1" Type="http://schemas.openxmlformats.org/officeDocument/2006/relationships/externalLinkPath" Target="https://gyr.sharepoint.com/Users/fatima.ozorio/Downloads/12%20-%20CUSTODIA%20GENERAL%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entario"/>
      <sheetName val="BG"/>
      <sheetName val="ER"/>
      <sheetName val="ER."/>
      <sheetName val="ER TRIM."/>
      <sheetName val="A1"/>
      <sheetName val="A2"/>
      <sheetName val="A3"/>
      <sheetName val="A4"/>
      <sheetName val="A5"/>
      <sheetName val="A6"/>
      <sheetName val="A7"/>
      <sheetName val="A8"/>
      <sheetName val="A9"/>
      <sheetName val="A10"/>
      <sheetName val="A11"/>
      <sheetName val="A12"/>
      <sheetName val="A13"/>
      <sheetName val="A14"/>
      <sheetName val="A15"/>
      <sheetName val="B1"/>
      <sheetName val="B2"/>
      <sheetName val="B3"/>
      <sheetName val="B4"/>
      <sheetName val="B5"/>
      <sheetName val="B6"/>
      <sheetName val="B7"/>
      <sheetName val="B8"/>
      <sheetName val="B9"/>
      <sheetName val="B10"/>
      <sheetName val="B11"/>
    </sheetNames>
    <sheetDataSet>
      <sheetData sheetId="0"/>
      <sheetData sheetId="1">
        <row r="10">
          <cell r="Q10">
            <v>5267281.5800000038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DA CUSTODIA"/>
      <sheetName val="PAGARES"/>
      <sheetName val="ACCIONES"/>
    </sheetNames>
    <sheetDataSet>
      <sheetData sheetId="0" refreshError="1"/>
      <sheetData sheetId="1">
        <row r="5">
          <cell r="G5">
            <v>12208927518</v>
          </cell>
        </row>
      </sheetData>
      <sheetData sheetId="2">
        <row r="28">
          <cell r="I28">
            <v>12167000000</v>
          </cell>
        </row>
      </sheetData>
    </sheetDataSet>
  </externalBook>
</externalLink>
</file>

<file path=xl/persons/person.xml><?xml version="1.0" encoding="utf-8"?>
<personList xmlns="http://schemas.microsoft.com/office/spreadsheetml/2018/threadedcomments" xmlns:x="http://schemas.openxmlformats.org/spreadsheetml/2006/main">
  <person displayName="Fatima Ozorio" id="{D80A0450-3A25-485B-8D92-BB2421323405}" userId="S::fatima.ozorio@grupovazquez.com::f876839a-33f4-4a83-a0b4-bab33ea7104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 dT="2024-05-08T20:51:43.34" personId="{D80A0450-3A25-485B-8D92-BB2421323405}" id="{1D07102A-E7C7-4A0A-A37A-B666FE4CEB96}">
    <text>traer de la base del plan de cuentas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8BFF8-5C51-4611-ACE0-83C7F49CAEE9}">
  <sheetPr codeName="Hoja1"/>
  <dimension ref="A1:K249"/>
  <sheetViews>
    <sheetView showGridLines="0" workbookViewId="0">
      <selection activeCell="E10" sqref="E10"/>
    </sheetView>
  </sheetViews>
  <sheetFormatPr baseColWidth="10" defaultColWidth="11.5546875" defaultRowHeight="13.2" outlineLevelCol="1"/>
  <cols>
    <col min="1" max="1" width="21.33203125" style="27" customWidth="1" outlineLevel="1"/>
    <col min="2" max="2" width="14.44140625" style="27" customWidth="1"/>
    <col min="3" max="3" width="34.88671875" style="27" customWidth="1"/>
    <col min="4" max="4" width="14.44140625" style="27" customWidth="1"/>
    <col min="5" max="5" width="44.44140625" style="27" customWidth="1"/>
    <col min="6" max="6" width="24" style="27" customWidth="1"/>
    <col min="7" max="7" width="9.109375" style="27" customWidth="1"/>
    <col min="8" max="8" width="21.33203125" style="27" customWidth="1" outlineLevel="1"/>
    <col min="9" max="9" width="16.109375" style="27" customWidth="1" outlineLevel="1"/>
    <col min="10" max="10" width="7.88671875" style="27" customWidth="1" outlineLevel="1"/>
    <col min="11" max="11" width="11.6640625" style="27" customWidth="1"/>
    <col min="12" max="257" width="9.109375" style="27" customWidth="1"/>
    <col min="258" max="258" width="14.44140625" style="27" customWidth="1"/>
    <col min="259" max="259" width="44.44140625" style="27" customWidth="1"/>
    <col min="260" max="260" width="14.44140625" style="27" customWidth="1"/>
    <col min="261" max="261" width="44.44140625" style="27" customWidth="1"/>
    <col min="262" max="262" width="24" style="27" customWidth="1"/>
    <col min="263" max="513" width="9.109375" style="27" customWidth="1"/>
    <col min="514" max="514" width="14.44140625" style="27" customWidth="1"/>
    <col min="515" max="515" width="44.44140625" style="27" customWidth="1"/>
    <col min="516" max="516" width="14.44140625" style="27" customWidth="1"/>
    <col min="517" max="517" width="44.44140625" style="27" customWidth="1"/>
    <col min="518" max="518" width="24" style="27" customWidth="1"/>
    <col min="519" max="769" width="9.109375" style="27" customWidth="1"/>
    <col min="770" max="770" width="14.44140625" style="27" customWidth="1"/>
    <col min="771" max="771" width="44.44140625" style="27" customWidth="1"/>
    <col min="772" max="772" width="14.44140625" style="27" customWidth="1"/>
    <col min="773" max="773" width="44.44140625" style="27" customWidth="1"/>
    <col min="774" max="774" width="24" style="27" customWidth="1"/>
    <col min="775" max="1025" width="9.109375" style="27" customWidth="1"/>
    <col min="1026" max="1026" width="14.44140625" style="27" customWidth="1"/>
    <col min="1027" max="1027" width="44.44140625" style="27" customWidth="1"/>
    <col min="1028" max="1028" width="14.44140625" style="27" customWidth="1"/>
    <col min="1029" max="1029" width="44.44140625" style="27" customWidth="1"/>
    <col min="1030" max="1030" width="24" style="27" customWidth="1"/>
    <col min="1031" max="1281" width="9.109375" style="27" customWidth="1"/>
    <col min="1282" max="1282" width="14.44140625" style="27" customWidth="1"/>
    <col min="1283" max="1283" width="44.44140625" style="27" customWidth="1"/>
    <col min="1284" max="1284" width="14.44140625" style="27" customWidth="1"/>
    <col min="1285" max="1285" width="44.44140625" style="27" customWidth="1"/>
    <col min="1286" max="1286" width="24" style="27" customWidth="1"/>
    <col min="1287" max="1537" width="9.109375" style="27" customWidth="1"/>
    <col min="1538" max="1538" width="14.44140625" style="27" customWidth="1"/>
    <col min="1539" max="1539" width="44.44140625" style="27" customWidth="1"/>
    <col min="1540" max="1540" width="14.44140625" style="27" customWidth="1"/>
    <col min="1541" max="1541" width="44.44140625" style="27" customWidth="1"/>
    <col min="1542" max="1542" width="24" style="27" customWidth="1"/>
    <col min="1543" max="1793" width="9.109375" style="27" customWidth="1"/>
    <col min="1794" max="1794" width="14.44140625" style="27" customWidth="1"/>
    <col min="1795" max="1795" width="44.44140625" style="27" customWidth="1"/>
    <col min="1796" max="1796" width="14.44140625" style="27" customWidth="1"/>
    <col min="1797" max="1797" width="44.44140625" style="27" customWidth="1"/>
    <col min="1798" max="1798" width="24" style="27" customWidth="1"/>
    <col min="1799" max="2049" width="9.109375" style="27" customWidth="1"/>
    <col min="2050" max="2050" width="14.44140625" style="27" customWidth="1"/>
    <col min="2051" max="2051" width="44.44140625" style="27" customWidth="1"/>
    <col min="2052" max="2052" width="14.44140625" style="27" customWidth="1"/>
    <col min="2053" max="2053" width="44.44140625" style="27" customWidth="1"/>
    <col min="2054" max="2054" width="24" style="27" customWidth="1"/>
    <col min="2055" max="2305" width="9.109375" style="27" customWidth="1"/>
    <col min="2306" max="2306" width="14.44140625" style="27" customWidth="1"/>
    <col min="2307" max="2307" width="44.44140625" style="27" customWidth="1"/>
    <col min="2308" max="2308" width="14.44140625" style="27" customWidth="1"/>
    <col min="2309" max="2309" width="44.44140625" style="27" customWidth="1"/>
    <col min="2310" max="2310" width="24" style="27" customWidth="1"/>
    <col min="2311" max="2561" width="9.109375" style="27" customWidth="1"/>
    <col min="2562" max="2562" width="14.44140625" style="27" customWidth="1"/>
    <col min="2563" max="2563" width="44.44140625" style="27" customWidth="1"/>
    <col min="2564" max="2564" width="14.44140625" style="27" customWidth="1"/>
    <col min="2565" max="2565" width="44.44140625" style="27" customWidth="1"/>
    <col min="2566" max="2566" width="24" style="27" customWidth="1"/>
    <col min="2567" max="2817" width="9.109375" style="27" customWidth="1"/>
    <col min="2818" max="2818" width="14.44140625" style="27" customWidth="1"/>
    <col min="2819" max="2819" width="44.44140625" style="27" customWidth="1"/>
    <col min="2820" max="2820" width="14.44140625" style="27" customWidth="1"/>
    <col min="2821" max="2821" width="44.44140625" style="27" customWidth="1"/>
    <col min="2822" max="2822" width="24" style="27" customWidth="1"/>
    <col min="2823" max="3073" width="9.109375" style="27" customWidth="1"/>
    <col min="3074" max="3074" width="14.44140625" style="27" customWidth="1"/>
    <col min="3075" max="3075" width="44.44140625" style="27" customWidth="1"/>
    <col min="3076" max="3076" width="14.44140625" style="27" customWidth="1"/>
    <col min="3077" max="3077" width="44.44140625" style="27" customWidth="1"/>
    <col min="3078" max="3078" width="24" style="27" customWidth="1"/>
    <col min="3079" max="3329" width="9.109375" style="27" customWidth="1"/>
    <col min="3330" max="3330" width="14.44140625" style="27" customWidth="1"/>
    <col min="3331" max="3331" width="44.44140625" style="27" customWidth="1"/>
    <col min="3332" max="3332" width="14.44140625" style="27" customWidth="1"/>
    <col min="3333" max="3333" width="44.44140625" style="27" customWidth="1"/>
    <col min="3334" max="3334" width="24" style="27" customWidth="1"/>
    <col min="3335" max="3585" width="9.109375" style="27" customWidth="1"/>
    <col min="3586" max="3586" width="14.44140625" style="27" customWidth="1"/>
    <col min="3587" max="3587" width="44.44140625" style="27" customWidth="1"/>
    <col min="3588" max="3588" width="14.44140625" style="27" customWidth="1"/>
    <col min="3589" max="3589" width="44.44140625" style="27" customWidth="1"/>
    <col min="3590" max="3590" width="24" style="27" customWidth="1"/>
    <col min="3591" max="3841" width="9.109375" style="27" customWidth="1"/>
    <col min="3842" max="3842" width="14.44140625" style="27" customWidth="1"/>
    <col min="3843" max="3843" width="44.44140625" style="27" customWidth="1"/>
    <col min="3844" max="3844" width="14.44140625" style="27" customWidth="1"/>
    <col min="3845" max="3845" width="44.44140625" style="27" customWidth="1"/>
    <col min="3846" max="3846" width="24" style="27" customWidth="1"/>
    <col min="3847" max="4097" width="9.109375" style="27" customWidth="1"/>
    <col min="4098" max="4098" width="14.44140625" style="27" customWidth="1"/>
    <col min="4099" max="4099" width="44.44140625" style="27" customWidth="1"/>
    <col min="4100" max="4100" width="14.44140625" style="27" customWidth="1"/>
    <col min="4101" max="4101" width="44.44140625" style="27" customWidth="1"/>
    <col min="4102" max="4102" width="24" style="27" customWidth="1"/>
    <col min="4103" max="4353" width="9.109375" style="27" customWidth="1"/>
    <col min="4354" max="4354" width="14.44140625" style="27" customWidth="1"/>
    <col min="4355" max="4355" width="44.44140625" style="27" customWidth="1"/>
    <col min="4356" max="4356" width="14.44140625" style="27" customWidth="1"/>
    <col min="4357" max="4357" width="44.44140625" style="27" customWidth="1"/>
    <col min="4358" max="4358" width="24" style="27" customWidth="1"/>
    <col min="4359" max="4609" width="9.109375" style="27" customWidth="1"/>
    <col min="4610" max="4610" width="14.44140625" style="27" customWidth="1"/>
    <col min="4611" max="4611" width="44.44140625" style="27" customWidth="1"/>
    <col min="4612" max="4612" width="14.44140625" style="27" customWidth="1"/>
    <col min="4613" max="4613" width="44.44140625" style="27" customWidth="1"/>
    <col min="4614" max="4614" width="24" style="27" customWidth="1"/>
    <col min="4615" max="4865" width="9.109375" style="27" customWidth="1"/>
    <col min="4866" max="4866" width="14.44140625" style="27" customWidth="1"/>
    <col min="4867" max="4867" width="44.44140625" style="27" customWidth="1"/>
    <col min="4868" max="4868" width="14.44140625" style="27" customWidth="1"/>
    <col min="4869" max="4869" width="44.44140625" style="27" customWidth="1"/>
    <col min="4870" max="4870" width="24" style="27" customWidth="1"/>
    <col min="4871" max="5121" width="9.109375" style="27" customWidth="1"/>
    <col min="5122" max="5122" width="14.44140625" style="27" customWidth="1"/>
    <col min="5123" max="5123" width="44.44140625" style="27" customWidth="1"/>
    <col min="5124" max="5124" width="14.44140625" style="27" customWidth="1"/>
    <col min="5125" max="5125" width="44.44140625" style="27" customWidth="1"/>
    <col min="5126" max="5126" width="24" style="27" customWidth="1"/>
    <col min="5127" max="5377" width="9.109375" style="27" customWidth="1"/>
    <col min="5378" max="5378" width="14.44140625" style="27" customWidth="1"/>
    <col min="5379" max="5379" width="44.44140625" style="27" customWidth="1"/>
    <col min="5380" max="5380" width="14.44140625" style="27" customWidth="1"/>
    <col min="5381" max="5381" width="44.44140625" style="27" customWidth="1"/>
    <col min="5382" max="5382" width="24" style="27" customWidth="1"/>
    <col min="5383" max="5633" width="9.109375" style="27" customWidth="1"/>
    <col min="5634" max="5634" width="14.44140625" style="27" customWidth="1"/>
    <col min="5635" max="5635" width="44.44140625" style="27" customWidth="1"/>
    <col min="5636" max="5636" width="14.44140625" style="27" customWidth="1"/>
    <col min="5637" max="5637" width="44.44140625" style="27" customWidth="1"/>
    <col min="5638" max="5638" width="24" style="27" customWidth="1"/>
    <col min="5639" max="5889" width="9.109375" style="27" customWidth="1"/>
    <col min="5890" max="5890" width="14.44140625" style="27" customWidth="1"/>
    <col min="5891" max="5891" width="44.44140625" style="27" customWidth="1"/>
    <col min="5892" max="5892" width="14.44140625" style="27" customWidth="1"/>
    <col min="5893" max="5893" width="44.44140625" style="27" customWidth="1"/>
    <col min="5894" max="5894" width="24" style="27" customWidth="1"/>
    <col min="5895" max="6145" width="9.109375" style="27" customWidth="1"/>
    <col min="6146" max="6146" width="14.44140625" style="27" customWidth="1"/>
    <col min="6147" max="6147" width="44.44140625" style="27" customWidth="1"/>
    <col min="6148" max="6148" width="14.44140625" style="27" customWidth="1"/>
    <col min="6149" max="6149" width="44.44140625" style="27" customWidth="1"/>
    <col min="6150" max="6150" width="24" style="27" customWidth="1"/>
    <col min="6151" max="6401" width="9.109375" style="27" customWidth="1"/>
    <col min="6402" max="6402" width="14.44140625" style="27" customWidth="1"/>
    <col min="6403" max="6403" width="44.44140625" style="27" customWidth="1"/>
    <col min="6404" max="6404" width="14.44140625" style="27" customWidth="1"/>
    <col min="6405" max="6405" width="44.44140625" style="27" customWidth="1"/>
    <col min="6406" max="6406" width="24" style="27" customWidth="1"/>
    <col min="6407" max="6657" width="9.109375" style="27" customWidth="1"/>
    <col min="6658" max="6658" width="14.44140625" style="27" customWidth="1"/>
    <col min="6659" max="6659" width="44.44140625" style="27" customWidth="1"/>
    <col min="6660" max="6660" width="14.44140625" style="27" customWidth="1"/>
    <col min="6661" max="6661" width="44.44140625" style="27" customWidth="1"/>
    <col min="6662" max="6662" width="24" style="27" customWidth="1"/>
    <col min="6663" max="6913" width="9.109375" style="27" customWidth="1"/>
    <col min="6914" max="6914" width="14.44140625" style="27" customWidth="1"/>
    <col min="6915" max="6915" width="44.44140625" style="27" customWidth="1"/>
    <col min="6916" max="6916" width="14.44140625" style="27" customWidth="1"/>
    <col min="6917" max="6917" width="44.44140625" style="27" customWidth="1"/>
    <col min="6918" max="6918" width="24" style="27" customWidth="1"/>
    <col min="6919" max="7169" width="9.109375" style="27" customWidth="1"/>
    <col min="7170" max="7170" width="14.44140625" style="27" customWidth="1"/>
    <col min="7171" max="7171" width="44.44140625" style="27" customWidth="1"/>
    <col min="7172" max="7172" width="14.44140625" style="27" customWidth="1"/>
    <col min="7173" max="7173" width="44.44140625" style="27" customWidth="1"/>
    <col min="7174" max="7174" width="24" style="27" customWidth="1"/>
    <col min="7175" max="7425" width="9.109375" style="27" customWidth="1"/>
    <col min="7426" max="7426" width="14.44140625" style="27" customWidth="1"/>
    <col min="7427" max="7427" width="44.44140625" style="27" customWidth="1"/>
    <col min="7428" max="7428" width="14.44140625" style="27" customWidth="1"/>
    <col min="7429" max="7429" width="44.44140625" style="27" customWidth="1"/>
    <col min="7430" max="7430" width="24" style="27" customWidth="1"/>
    <col min="7431" max="7681" width="9.109375" style="27" customWidth="1"/>
    <col min="7682" max="7682" width="14.44140625" style="27" customWidth="1"/>
    <col min="7683" max="7683" width="44.44140625" style="27" customWidth="1"/>
    <col min="7684" max="7684" width="14.44140625" style="27" customWidth="1"/>
    <col min="7685" max="7685" width="44.44140625" style="27" customWidth="1"/>
    <col min="7686" max="7686" width="24" style="27" customWidth="1"/>
    <col min="7687" max="7937" width="9.109375" style="27" customWidth="1"/>
    <col min="7938" max="7938" width="14.44140625" style="27" customWidth="1"/>
    <col min="7939" max="7939" width="44.44140625" style="27" customWidth="1"/>
    <col min="7940" max="7940" width="14.44140625" style="27" customWidth="1"/>
    <col min="7941" max="7941" width="44.44140625" style="27" customWidth="1"/>
    <col min="7942" max="7942" width="24" style="27" customWidth="1"/>
    <col min="7943" max="8193" width="9.109375" style="27" customWidth="1"/>
    <col min="8194" max="8194" width="14.44140625" style="27" customWidth="1"/>
    <col min="8195" max="8195" width="44.44140625" style="27" customWidth="1"/>
    <col min="8196" max="8196" width="14.44140625" style="27" customWidth="1"/>
    <col min="8197" max="8197" width="44.44140625" style="27" customWidth="1"/>
    <col min="8198" max="8198" width="24" style="27" customWidth="1"/>
    <col min="8199" max="8449" width="9.109375" style="27" customWidth="1"/>
    <col min="8450" max="8450" width="14.44140625" style="27" customWidth="1"/>
    <col min="8451" max="8451" width="44.44140625" style="27" customWidth="1"/>
    <col min="8452" max="8452" width="14.44140625" style="27" customWidth="1"/>
    <col min="8453" max="8453" width="44.44140625" style="27" customWidth="1"/>
    <col min="8454" max="8454" width="24" style="27" customWidth="1"/>
    <col min="8455" max="8705" width="9.109375" style="27" customWidth="1"/>
    <col min="8706" max="8706" width="14.44140625" style="27" customWidth="1"/>
    <col min="8707" max="8707" width="44.44140625" style="27" customWidth="1"/>
    <col min="8708" max="8708" width="14.44140625" style="27" customWidth="1"/>
    <col min="8709" max="8709" width="44.44140625" style="27" customWidth="1"/>
    <col min="8710" max="8710" width="24" style="27" customWidth="1"/>
    <col min="8711" max="8961" width="9.109375" style="27" customWidth="1"/>
    <col min="8962" max="8962" width="14.44140625" style="27" customWidth="1"/>
    <col min="8963" max="8963" width="44.44140625" style="27" customWidth="1"/>
    <col min="8964" max="8964" width="14.44140625" style="27" customWidth="1"/>
    <col min="8965" max="8965" width="44.44140625" style="27" customWidth="1"/>
    <col min="8966" max="8966" width="24" style="27" customWidth="1"/>
    <col min="8967" max="9217" width="9.109375" style="27" customWidth="1"/>
    <col min="9218" max="9218" width="14.44140625" style="27" customWidth="1"/>
    <col min="9219" max="9219" width="44.44140625" style="27" customWidth="1"/>
    <col min="9220" max="9220" width="14.44140625" style="27" customWidth="1"/>
    <col min="9221" max="9221" width="44.44140625" style="27" customWidth="1"/>
    <col min="9222" max="9222" width="24" style="27" customWidth="1"/>
    <col min="9223" max="9473" width="9.109375" style="27" customWidth="1"/>
    <col min="9474" max="9474" width="14.44140625" style="27" customWidth="1"/>
    <col min="9475" max="9475" width="44.44140625" style="27" customWidth="1"/>
    <col min="9476" max="9476" width="14.44140625" style="27" customWidth="1"/>
    <col min="9477" max="9477" width="44.44140625" style="27" customWidth="1"/>
    <col min="9478" max="9478" width="24" style="27" customWidth="1"/>
    <col min="9479" max="9729" width="9.109375" style="27" customWidth="1"/>
    <col min="9730" max="9730" width="14.44140625" style="27" customWidth="1"/>
    <col min="9731" max="9731" width="44.44140625" style="27" customWidth="1"/>
    <col min="9732" max="9732" width="14.44140625" style="27" customWidth="1"/>
    <col min="9733" max="9733" width="44.44140625" style="27" customWidth="1"/>
    <col min="9734" max="9734" width="24" style="27" customWidth="1"/>
    <col min="9735" max="9985" width="9.109375" style="27" customWidth="1"/>
    <col min="9986" max="9986" width="14.44140625" style="27" customWidth="1"/>
    <col min="9987" max="9987" width="44.44140625" style="27" customWidth="1"/>
    <col min="9988" max="9988" width="14.44140625" style="27" customWidth="1"/>
    <col min="9989" max="9989" width="44.44140625" style="27" customWidth="1"/>
    <col min="9990" max="9990" width="24" style="27" customWidth="1"/>
    <col min="9991" max="10241" width="9.109375" style="27" customWidth="1"/>
    <col min="10242" max="10242" width="14.44140625" style="27" customWidth="1"/>
    <col min="10243" max="10243" width="44.44140625" style="27" customWidth="1"/>
    <col min="10244" max="10244" width="14.44140625" style="27" customWidth="1"/>
    <col min="10245" max="10245" width="44.44140625" style="27" customWidth="1"/>
    <col min="10246" max="10246" width="24" style="27" customWidth="1"/>
    <col min="10247" max="10497" width="9.109375" style="27" customWidth="1"/>
    <col min="10498" max="10498" width="14.44140625" style="27" customWidth="1"/>
    <col min="10499" max="10499" width="44.44140625" style="27" customWidth="1"/>
    <col min="10500" max="10500" width="14.44140625" style="27" customWidth="1"/>
    <col min="10501" max="10501" width="44.44140625" style="27" customWidth="1"/>
    <col min="10502" max="10502" width="24" style="27" customWidth="1"/>
    <col min="10503" max="10753" width="9.109375" style="27" customWidth="1"/>
    <col min="10754" max="10754" width="14.44140625" style="27" customWidth="1"/>
    <col min="10755" max="10755" width="44.44140625" style="27" customWidth="1"/>
    <col min="10756" max="10756" width="14.44140625" style="27" customWidth="1"/>
    <col min="10757" max="10757" width="44.44140625" style="27" customWidth="1"/>
    <col min="10758" max="10758" width="24" style="27" customWidth="1"/>
    <col min="10759" max="11009" width="9.109375" style="27" customWidth="1"/>
    <col min="11010" max="11010" width="14.44140625" style="27" customWidth="1"/>
    <col min="11011" max="11011" width="44.44140625" style="27" customWidth="1"/>
    <col min="11012" max="11012" width="14.44140625" style="27" customWidth="1"/>
    <col min="11013" max="11013" width="44.44140625" style="27" customWidth="1"/>
    <col min="11014" max="11014" width="24" style="27" customWidth="1"/>
    <col min="11015" max="11265" width="9.109375" style="27" customWidth="1"/>
    <col min="11266" max="11266" width="14.44140625" style="27" customWidth="1"/>
    <col min="11267" max="11267" width="44.44140625" style="27" customWidth="1"/>
    <col min="11268" max="11268" width="14.44140625" style="27" customWidth="1"/>
    <col min="11269" max="11269" width="44.44140625" style="27" customWidth="1"/>
    <col min="11270" max="11270" width="24" style="27" customWidth="1"/>
    <col min="11271" max="11521" width="9.109375" style="27" customWidth="1"/>
    <col min="11522" max="11522" width="14.44140625" style="27" customWidth="1"/>
    <col min="11523" max="11523" width="44.44140625" style="27" customWidth="1"/>
    <col min="11524" max="11524" width="14.44140625" style="27" customWidth="1"/>
    <col min="11525" max="11525" width="44.44140625" style="27" customWidth="1"/>
    <col min="11526" max="11526" width="24" style="27" customWidth="1"/>
    <col min="11527" max="11777" width="9.109375" style="27" customWidth="1"/>
    <col min="11778" max="11778" width="14.44140625" style="27" customWidth="1"/>
    <col min="11779" max="11779" width="44.44140625" style="27" customWidth="1"/>
    <col min="11780" max="11780" width="14.44140625" style="27" customWidth="1"/>
    <col min="11781" max="11781" width="44.44140625" style="27" customWidth="1"/>
    <col min="11782" max="11782" width="24" style="27" customWidth="1"/>
    <col min="11783" max="12033" width="9.109375" style="27" customWidth="1"/>
    <col min="12034" max="12034" width="14.44140625" style="27" customWidth="1"/>
    <col min="12035" max="12035" width="44.44140625" style="27" customWidth="1"/>
    <col min="12036" max="12036" width="14.44140625" style="27" customWidth="1"/>
    <col min="12037" max="12037" width="44.44140625" style="27" customWidth="1"/>
    <col min="12038" max="12038" width="24" style="27" customWidth="1"/>
    <col min="12039" max="12289" width="9.109375" style="27" customWidth="1"/>
    <col min="12290" max="12290" width="14.44140625" style="27" customWidth="1"/>
    <col min="12291" max="12291" width="44.44140625" style="27" customWidth="1"/>
    <col min="12292" max="12292" width="14.44140625" style="27" customWidth="1"/>
    <col min="12293" max="12293" width="44.44140625" style="27" customWidth="1"/>
    <col min="12294" max="12294" width="24" style="27" customWidth="1"/>
    <col min="12295" max="12545" width="9.109375" style="27" customWidth="1"/>
    <col min="12546" max="12546" width="14.44140625" style="27" customWidth="1"/>
    <col min="12547" max="12547" width="44.44140625" style="27" customWidth="1"/>
    <col min="12548" max="12548" width="14.44140625" style="27" customWidth="1"/>
    <col min="12549" max="12549" width="44.44140625" style="27" customWidth="1"/>
    <col min="12550" max="12550" width="24" style="27" customWidth="1"/>
    <col min="12551" max="12801" width="9.109375" style="27" customWidth="1"/>
    <col min="12802" max="12802" width="14.44140625" style="27" customWidth="1"/>
    <col min="12803" max="12803" width="44.44140625" style="27" customWidth="1"/>
    <col min="12804" max="12804" width="14.44140625" style="27" customWidth="1"/>
    <col min="12805" max="12805" width="44.44140625" style="27" customWidth="1"/>
    <col min="12806" max="12806" width="24" style="27" customWidth="1"/>
    <col min="12807" max="13057" width="9.109375" style="27" customWidth="1"/>
    <col min="13058" max="13058" width="14.44140625" style="27" customWidth="1"/>
    <col min="13059" max="13059" width="44.44140625" style="27" customWidth="1"/>
    <col min="13060" max="13060" width="14.44140625" style="27" customWidth="1"/>
    <col min="13061" max="13061" width="44.44140625" style="27" customWidth="1"/>
    <col min="13062" max="13062" width="24" style="27" customWidth="1"/>
    <col min="13063" max="13313" width="9.109375" style="27" customWidth="1"/>
    <col min="13314" max="13314" width="14.44140625" style="27" customWidth="1"/>
    <col min="13315" max="13315" width="44.44140625" style="27" customWidth="1"/>
    <col min="13316" max="13316" width="14.44140625" style="27" customWidth="1"/>
    <col min="13317" max="13317" width="44.44140625" style="27" customWidth="1"/>
    <col min="13318" max="13318" width="24" style="27" customWidth="1"/>
    <col min="13319" max="13569" width="9.109375" style="27" customWidth="1"/>
    <col min="13570" max="13570" width="14.44140625" style="27" customWidth="1"/>
    <col min="13571" max="13571" width="44.44140625" style="27" customWidth="1"/>
    <col min="13572" max="13572" width="14.44140625" style="27" customWidth="1"/>
    <col min="13573" max="13573" width="44.44140625" style="27" customWidth="1"/>
    <col min="13574" max="13574" width="24" style="27" customWidth="1"/>
    <col min="13575" max="13825" width="9.109375" style="27" customWidth="1"/>
    <col min="13826" max="13826" width="14.44140625" style="27" customWidth="1"/>
    <col min="13827" max="13827" width="44.44140625" style="27" customWidth="1"/>
    <col min="13828" max="13828" width="14.44140625" style="27" customWidth="1"/>
    <col min="13829" max="13829" width="44.44140625" style="27" customWidth="1"/>
    <col min="13830" max="13830" width="24" style="27" customWidth="1"/>
    <col min="13831" max="14081" width="9.109375" style="27" customWidth="1"/>
    <col min="14082" max="14082" width="14.44140625" style="27" customWidth="1"/>
    <col min="14083" max="14083" width="44.44140625" style="27" customWidth="1"/>
    <col min="14084" max="14084" width="14.44140625" style="27" customWidth="1"/>
    <col min="14085" max="14085" width="44.44140625" style="27" customWidth="1"/>
    <col min="14086" max="14086" width="24" style="27" customWidth="1"/>
    <col min="14087" max="14337" width="9.109375" style="27" customWidth="1"/>
    <col min="14338" max="14338" width="14.44140625" style="27" customWidth="1"/>
    <col min="14339" max="14339" width="44.44140625" style="27" customWidth="1"/>
    <col min="14340" max="14340" width="14.44140625" style="27" customWidth="1"/>
    <col min="14341" max="14341" width="44.44140625" style="27" customWidth="1"/>
    <col min="14342" max="14342" width="24" style="27" customWidth="1"/>
    <col min="14343" max="14593" width="9.109375" style="27" customWidth="1"/>
    <col min="14594" max="14594" width="14.44140625" style="27" customWidth="1"/>
    <col min="14595" max="14595" width="44.44140625" style="27" customWidth="1"/>
    <col min="14596" max="14596" width="14.44140625" style="27" customWidth="1"/>
    <col min="14597" max="14597" width="44.44140625" style="27" customWidth="1"/>
    <col min="14598" max="14598" width="24" style="27" customWidth="1"/>
    <col min="14599" max="14849" width="9.109375" style="27" customWidth="1"/>
    <col min="14850" max="14850" width="14.44140625" style="27" customWidth="1"/>
    <col min="14851" max="14851" width="44.44140625" style="27" customWidth="1"/>
    <col min="14852" max="14852" width="14.44140625" style="27" customWidth="1"/>
    <col min="14853" max="14853" width="44.44140625" style="27" customWidth="1"/>
    <col min="14854" max="14854" width="24" style="27" customWidth="1"/>
    <col min="14855" max="15105" width="9.109375" style="27" customWidth="1"/>
    <col min="15106" max="15106" width="14.44140625" style="27" customWidth="1"/>
    <col min="15107" max="15107" width="44.44140625" style="27" customWidth="1"/>
    <col min="15108" max="15108" width="14.44140625" style="27" customWidth="1"/>
    <col min="15109" max="15109" width="44.44140625" style="27" customWidth="1"/>
    <col min="15110" max="15110" width="24" style="27" customWidth="1"/>
    <col min="15111" max="15361" width="9.109375" style="27" customWidth="1"/>
    <col min="15362" max="15362" width="14.44140625" style="27" customWidth="1"/>
    <col min="15363" max="15363" width="44.44140625" style="27" customWidth="1"/>
    <col min="15364" max="15364" width="14.44140625" style="27" customWidth="1"/>
    <col min="15365" max="15365" width="44.44140625" style="27" customWidth="1"/>
    <col min="15366" max="15366" width="24" style="27" customWidth="1"/>
    <col min="15367" max="15617" width="9.109375" style="27" customWidth="1"/>
    <col min="15618" max="15618" width="14.44140625" style="27" customWidth="1"/>
    <col min="15619" max="15619" width="44.44140625" style="27" customWidth="1"/>
    <col min="15620" max="15620" width="14.44140625" style="27" customWidth="1"/>
    <col min="15621" max="15621" width="44.44140625" style="27" customWidth="1"/>
    <col min="15622" max="15622" width="24" style="27" customWidth="1"/>
    <col min="15623" max="15873" width="9.109375" style="27" customWidth="1"/>
    <col min="15874" max="15874" width="14.44140625" style="27" customWidth="1"/>
    <col min="15875" max="15875" width="44.44140625" style="27" customWidth="1"/>
    <col min="15876" max="15876" width="14.44140625" style="27" customWidth="1"/>
    <col min="15877" max="15877" width="44.44140625" style="27" customWidth="1"/>
    <col min="15878" max="15878" width="24" style="27" customWidth="1"/>
    <col min="15879" max="16129" width="9.109375" style="27" customWidth="1"/>
    <col min="16130" max="16130" width="14.44140625" style="27" customWidth="1"/>
    <col min="16131" max="16131" width="44.44140625" style="27" customWidth="1"/>
    <col min="16132" max="16132" width="14.44140625" style="27" customWidth="1"/>
    <col min="16133" max="16133" width="44.44140625" style="27" customWidth="1"/>
    <col min="16134" max="16134" width="24" style="27" customWidth="1"/>
    <col min="16135" max="16384" width="9.109375" style="27" customWidth="1"/>
  </cols>
  <sheetData>
    <row r="1" spans="1:10" ht="15.75" customHeight="1">
      <c r="B1" s="43" t="s">
        <v>347</v>
      </c>
      <c r="C1" s="43"/>
      <c r="D1" s="43"/>
      <c r="E1" s="43"/>
      <c r="F1" s="43"/>
    </row>
    <row r="2" spans="1:10" ht="18" customHeight="1">
      <c r="B2" s="44" t="s">
        <v>441</v>
      </c>
      <c r="C2" s="44"/>
      <c r="D2" s="44"/>
      <c r="E2" s="44"/>
      <c r="F2" s="44"/>
    </row>
    <row r="3" spans="1:10" ht="15.75" customHeight="1">
      <c r="B3" s="45" t="s">
        <v>442</v>
      </c>
      <c r="C3" s="45"/>
      <c r="D3" s="45"/>
      <c r="E3" s="45"/>
      <c r="F3" s="45"/>
    </row>
    <row r="4" spans="1:10" ht="13.35" customHeight="1">
      <c r="A4" s="28" t="s">
        <v>928</v>
      </c>
      <c r="B4" s="31" t="s">
        <v>443</v>
      </c>
      <c r="C4" s="31" t="s">
        <v>444</v>
      </c>
      <c r="D4" s="46" t="s">
        <v>445</v>
      </c>
      <c r="E4" s="31" t="s">
        <v>444</v>
      </c>
      <c r="F4" s="32" t="s">
        <v>446</v>
      </c>
      <c r="G4" s="28" t="s">
        <v>894</v>
      </c>
      <c r="H4" s="28" t="s">
        <v>883</v>
      </c>
      <c r="I4" s="28" t="s">
        <v>893</v>
      </c>
      <c r="J4" s="28" t="s">
        <v>865</v>
      </c>
    </row>
    <row r="5" spans="1:10" ht="14.1" customHeight="1">
      <c r="B5" s="38" t="s">
        <v>447</v>
      </c>
      <c r="C5" s="38" t="s">
        <v>448</v>
      </c>
      <c r="D5" s="38"/>
      <c r="E5" s="38"/>
      <c r="F5" s="39">
        <v>18389113566</v>
      </c>
    </row>
    <row r="6" spans="1:10" ht="14.1" customHeight="1">
      <c r="B6" s="33" t="s">
        <v>449</v>
      </c>
      <c r="C6" s="33" t="s">
        <v>450</v>
      </c>
      <c r="D6" s="33"/>
      <c r="E6" s="33"/>
      <c r="F6" s="34">
        <v>4125723259</v>
      </c>
    </row>
    <row r="7" spans="1:10" ht="14.1" customHeight="1">
      <c r="B7" s="33" t="s">
        <v>451</v>
      </c>
      <c r="C7" s="33" t="s">
        <v>452</v>
      </c>
      <c r="D7" s="33"/>
      <c r="E7" s="33"/>
      <c r="F7" s="34">
        <v>200000</v>
      </c>
    </row>
    <row r="8" spans="1:10" ht="14.1" customHeight="1">
      <c r="B8" s="33" t="s">
        <v>453</v>
      </c>
      <c r="C8" s="33" t="s">
        <v>454</v>
      </c>
      <c r="D8" s="33"/>
      <c r="E8" s="33"/>
      <c r="F8" s="34">
        <v>200000</v>
      </c>
    </row>
    <row r="9" spans="1:10" ht="14.1" customHeight="1">
      <c r="B9" s="33" t="s">
        <v>455</v>
      </c>
      <c r="C9" s="33" t="s">
        <v>454</v>
      </c>
      <c r="D9" s="33"/>
      <c r="E9" s="33"/>
      <c r="F9" s="34">
        <v>200000</v>
      </c>
    </row>
    <row r="10" spans="1:10" ht="14.1" customHeight="1">
      <c r="A10" s="27" t="s">
        <v>6</v>
      </c>
      <c r="B10" s="35"/>
      <c r="C10" s="35"/>
      <c r="D10" s="47" t="s">
        <v>456</v>
      </c>
      <c r="E10" s="33" t="s">
        <v>457</v>
      </c>
      <c r="F10" s="34">
        <v>200000</v>
      </c>
      <c r="H10" s="27" t="s">
        <v>6</v>
      </c>
    </row>
    <row r="11" spans="1:10" ht="14.1" customHeight="1">
      <c r="B11" s="33" t="s">
        <v>458</v>
      </c>
      <c r="C11" s="33" t="s">
        <v>7</v>
      </c>
      <c r="D11" s="33"/>
      <c r="E11" s="33"/>
      <c r="F11" s="34">
        <v>4125523259</v>
      </c>
    </row>
    <row r="12" spans="1:10" ht="14.1" customHeight="1">
      <c r="B12" s="33" t="s">
        <v>459</v>
      </c>
      <c r="C12" s="33" t="s">
        <v>460</v>
      </c>
      <c r="D12" s="33"/>
      <c r="E12" s="33"/>
      <c r="F12" s="34">
        <v>4125523259</v>
      </c>
    </row>
    <row r="13" spans="1:10" ht="14.1" customHeight="1">
      <c r="B13" s="33" t="s">
        <v>461</v>
      </c>
      <c r="C13" s="33" t="s">
        <v>460</v>
      </c>
      <c r="D13" s="33"/>
      <c r="E13" s="33"/>
      <c r="F13" s="34">
        <v>3560787271</v>
      </c>
    </row>
    <row r="14" spans="1:10" ht="14.1" customHeight="1">
      <c r="A14" s="27" t="s">
        <v>7</v>
      </c>
      <c r="B14" s="35"/>
      <c r="C14" s="35"/>
      <c r="D14" s="47" t="s">
        <v>462</v>
      </c>
      <c r="E14" s="33" t="s">
        <v>336</v>
      </c>
      <c r="F14" s="34">
        <v>1096276</v>
      </c>
      <c r="H14" s="27" t="s">
        <v>7</v>
      </c>
    </row>
    <row r="15" spans="1:10" ht="14.1" customHeight="1">
      <c r="A15" s="27" t="s">
        <v>7</v>
      </c>
      <c r="B15" s="35"/>
      <c r="C15" s="35"/>
      <c r="D15" s="47" t="s">
        <v>463</v>
      </c>
      <c r="E15" s="33" t="s">
        <v>464</v>
      </c>
      <c r="F15" s="34">
        <v>27795</v>
      </c>
      <c r="H15" s="27" t="s">
        <v>7</v>
      </c>
    </row>
    <row r="16" spans="1:10" ht="14.1" customHeight="1">
      <c r="A16" s="27" t="s">
        <v>7</v>
      </c>
      <c r="B16" s="35"/>
      <c r="C16" s="35"/>
      <c r="D16" s="47" t="s">
        <v>465</v>
      </c>
      <c r="E16" s="33" t="s">
        <v>425</v>
      </c>
      <c r="F16" s="34">
        <v>6395906</v>
      </c>
      <c r="H16" s="27" t="s">
        <v>7</v>
      </c>
    </row>
    <row r="17" spans="1:8" ht="14.1" customHeight="1">
      <c r="A17" s="27" t="s">
        <v>7</v>
      </c>
      <c r="B17" s="35"/>
      <c r="C17" s="35"/>
      <c r="D17" s="47" t="s">
        <v>466</v>
      </c>
      <c r="E17" s="33" t="s">
        <v>426</v>
      </c>
      <c r="F17" s="34">
        <v>86394</v>
      </c>
      <c r="H17" s="27" t="s">
        <v>7</v>
      </c>
    </row>
    <row r="18" spans="1:8" ht="14.1" customHeight="1">
      <c r="A18" s="27" t="s">
        <v>7</v>
      </c>
      <c r="B18" s="35"/>
      <c r="C18" s="35"/>
      <c r="D18" s="47" t="s">
        <v>467</v>
      </c>
      <c r="E18" s="33" t="s">
        <v>424</v>
      </c>
      <c r="F18" s="34">
        <v>477987783</v>
      </c>
      <c r="H18" s="27" t="s">
        <v>7</v>
      </c>
    </row>
    <row r="19" spans="1:8" ht="14.1" customHeight="1">
      <c r="A19" s="27" t="s">
        <v>7</v>
      </c>
      <c r="B19" s="35"/>
      <c r="C19" s="35"/>
      <c r="D19" s="47" t="s">
        <v>468</v>
      </c>
      <c r="E19" s="33" t="s">
        <v>469</v>
      </c>
      <c r="F19" s="34">
        <v>5541531</v>
      </c>
      <c r="H19" s="27" t="s">
        <v>7</v>
      </c>
    </row>
    <row r="20" spans="1:8" ht="14.1" customHeight="1">
      <c r="A20" s="27" t="s">
        <v>7</v>
      </c>
      <c r="B20" s="35"/>
      <c r="C20" s="35"/>
      <c r="D20" s="47" t="s">
        <v>470</v>
      </c>
      <c r="E20" s="33" t="s">
        <v>471</v>
      </c>
      <c r="F20" s="34">
        <v>1912145</v>
      </c>
      <c r="H20" s="27" t="s">
        <v>7</v>
      </c>
    </row>
    <row r="21" spans="1:8" ht="14.1" customHeight="1">
      <c r="A21" s="27" t="s">
        <v>7</v>
      </c>
      <c r="B21" s="35"/>
      <c r="C21" s="35"/>
      <c r="D21" s="47" t="s">
        <v>472</v>
      </c>
      <c r="E21" s="33" t="s">
        <v>473</v>
      </c>
      <c r="F21" s="34">
        <v>3067739441</v>
      </c>
      <c r="H21" s="27" t="s">
        <v>7</v>
      </c>
    </row>
    <row r="22" spans="1:8" ht="14.1" customHeight="1">
      <c r="B22" s="33" t="s">
        <v>474</v>
      </c>
      <c r="C22" s="33" t="s">
        <v>475</v>
      </c>
      <c r="D22" s="33"/>
      <c r="E22" s="33"/>
      <c r="F22" s="34">
        <v>564735988</v>
      </c>
    </row>
    <row r="23" spans="1:8" ht="14.1" customHeight="1">
      <c r="A23" s="27" t="s">
        <v>7</v>
      </c>
      <c r="B23" s="35"/>
      <c r="C23" s="35"/>
      <c r="D23" s="47" t="s">
        <v>476</v>
      </c>
      <c r="E23" s="33" t="s">
        <v>477</v>
      </c>
      <c r="F23" s="34">
        <v>194134348</v>
      </c>
      <c r="H23" s="27" t="s">
        <v>7</v>
      </c>
    </row>
    <row r="24" spans="1:8" ht="14.1" customHeight="1">
      <c r="A24" s="27" t="s">
        <v>7</v>
      </c>
      <c r="B24" s="35"/>
      <c r="C24" s="35"/>
      <c r="D24" s="47" t="s">
        <v>478</v>
      </c>
      <c r="E24" s="33" t="s">
        <v>479</v>
      </c>
      <c r="F24" s="34">
        <v>370601640</v>
      </c>
      <c r="H24" s="27" t="s">
        <v>7</v>
      </c>
    </row>
    <row r="25" spans="1:8" ht="14.1" customHeight="1">
      <c r="B25" s="33" t="s">
        <v>480</v>
      </c>
      <c r="C25" s="33" t="s">
        <v>481</v>
      </c>
      <c r="D25" s="33"/>
      <c r="E25" s="33"/>
      <c r="F25" s="34">
        <v>6092392900</v>
      </c>
    </row>
    <row r="26" spans="1:8" ht="14.1" customHeight="1">
      <c r="B26" s="33" t="s">
        <v>482</v>
      </c>
      <c r="C26" s="33" t="s">
        <v>483</v>
      </c>
      <c r="D26" s="33"/>
      <c r="E26" s="33"/>
      <c r="F26" s="34">
        <v>1105892900</v>
      </c>
    </row>
    <row r="27" spans="1:8" ht="14.1" customHeight="1">
      <c r="B27" s="33" t="s">
        <v>484</v>
      </c>
      <c r="C27" s="33" t="s">
        <v>485</v>
      </c>
      <c r="D27" s="33"/>
      <c r="E27" s="33"/>
      <c r="F27" s="34">
        <v>1105892900</v>
      </c>
    </row>
    <row r="28" spans="1:8" ht="14.1" customHeight="1">
      <c r="A28" s="27" t="s">
        <v>351</v>
      </c>
      <c r="B28" s="33" t="s">
        <v>486</v>
      </c>
      <c r="C28" s="33" t="s">
        <v>866</v>
      </c>
      <c r="D28" s="33"/>
      <c r="E28" s="33"/>
      <c r="F28" s="34">
        <v>105000000</v>
      </c>
      <c r="H28" s="27" t="s">
        <v>351</v>
      </c>
    </row>
    <row r="29" spans="1:8" ht="14.1" customHeight="1">
      <c r="A29" s="27" t="s">
        <v>351</v>
      </c>
      <c r="B29" s="33" t="s">
        <v>487</v>
      </c>
      <c r="C29" s="33" t="s">
        <v>867</v>
      </c>
      <c r="D29" s="33"/>
      <c r="E29" s="33"/>
      <c r="F29" s="34">
        <v>300000000</v>
      </c>
      <c r="H29" s="27" t="s">
        <v>351</v>
      </c>
    </row>
    <row r="30" spans="1:8" ht="14.1" customHeight="1">
      <c r="A30" s="27" t="s">
        <v>351</v>
      </c>
      <c r="B30" s="33" t="s">
        <v>488</v>
      </c>
      <c r="C30" s="33" t="s">
        <v>489</v>
      </c>
      <c r="D30" s="33"/>
      <c r="E30" s="33"/>
      <c r="F30" s="34">
        <v>221334600</v>
      </c>
      <c r="H30" s="27" t="s">
        <v>351</v>
      </c>
    </row>
    <row r="31" spans="1:8" ht="14.1" customHeight="1">
      <c r="A31" s="27" t="s">
        <v>351</v>
      </c>
      <c r="B31" s="33" t="s">
        <v>490</v>
      </c>
      <c r="C31" s="33" t="s">
        <v>491</v>
      </c>
      <c r="D31" s="33"/>
      <c r="E31" s="33"/>
      <c r="F31" s="34">
        <v>479558300</v>
      </c>
      <c r="H31" s="27" t="s">
        <v>351</v>
      </c>
    </row>
    <row r="32" spans="1:8" ht="14.1" customHeight="1">
      <c r="B32" s="33" t="s">
        <v>492</v>
      </c>
      <c r="C32" s="33" t="s">
        <v>493</v>
      </c>
      <c r="D32" s="33"/>
      <c r="E32" s="33"/>
      <c r="F32" s="34">
        <v>4986500000</v>
      </c>
    </row>
    <row r="33" spans="1:11" ht="14.1" customHeight="1">
      <c r="B33" s="33" t="s">
        <v>494</v>
      </c>
      <c r="C33" s="33" t="s">
        <v>493</v>
      </c>
      <c r="D33" s="33"/>
      <c r="E33" s="33"/>
      <c r="F33" s="34">
        <v>3984500000</v>
      </c>
    </row>
    <row r="34" spans="1:11" ht="14.1" customHeight="1">
      <c r="B34" s="33" t="s">
        <v>495</v>
      </c>
      <c r="C34" s="33" t="s">
        <v>496</v>
      </c>
      <c r="D34" s="33"/>
      <c r="E34" s="33"/>
      <c r="F34" s="34">
        <v>1369500000</v>
      </c>
    </row>
    <row r="35" spans="1:11" ht="14.1" customHeight="1">
      <c r="A35" s="27" t="s">
        <v>8</v>
      </c>
      <c r="B35" s="35"/>
      <c r="C35" s="35"/>
      <c r="D35" s="47" t="s">
        <v>497</v>
      </c>
      <c r="E35" s="33" t="s">
        <v>498</v>
      </c>
      <c r="F35" s="34">
        <v>1369500000</v>
      </c>
      <c r="H35" s="27" t="s">
        <v>8</v>
      </c>
    </row>
    <row r="36" spans="1:11" ht="14.1" customHeight="1">
      <c r="B36" s="33" t="s">
        <v>499</v>
      </c>
      <c r="C36" s="33" t="s">
        <v>500</v>
      </c>
      <c r="D36" s="33"/>
      <c r="E36" s="33"/>
      <c r="F36" s="34">
        <v>2606000000</v>
      </c>
    </row>
    <row r="37" spans="1:11" ht="14.1" customHeight="1">
      <c r="A37" s="27" t="s">
        <v>8</v>
      </c>
      <c r="B37" s="35"/>
      <c r="C37" s="35"/>
      <c r="D37" s="47" t="s">
        <v>501</v>
      </c>
      <c r="E37" s="33" t="s">
        <v>502</v>
      </c>
      <c r="F37" s="34">
        <v>2606000000</v>
      </c>
      <c r="H37" s="27" t="s">
        <v>8</v>
      </c>
    </row>
    <row r="38" spans="1:11" ht="14.1" customHeight="1">
      <c r="A38" s="27" t="s">
        <v>8</v>
      </c>
      <c r="B38" s="33" t="s">
        <v>503</v>
      </c>
      <c r="C38" s="33" t="s">
        <v>504</v>
      </c>
      <c r="D38" s="33"/>
      <c r="E38" s="33"/>
      <c r="F38" s="34">
        <v>9000000</v>
      </c>
      <c r="H38" s="27" t="s">
        <v>8</v>
      </c>
    </row>
    <row r="39" spans="1:11" ht="14.1" customHeight="1">
      <c r="B39" s="33" t="s">
        <v>505</v>
      </c>
      <c r="C39" s="33" t="s">
        <v>493</v>
      </c>
      <c r="D39" s="33"/>
      <c r="E39" s="33"/>
      <c r="F39" s="34">
        <v>1002000000</v>
      </c>
      <c r="K39" s="28"/>
    </row>
    <row r="40" spans="1:11" ht="14.1" customHeight="1">
      <c r="B40" s="33" t="s">
        <v>506</v>
      </c>
      <c r="C40" s="33" t="s">
        <v>507</v>
      </c>
      <c r="D40" s="33"/>
      <c r="E40" s="33"/>
      <c r="F40" s="34">
        <v>1002000000</v>
      </c>
      <c r="K40" s="40"/>
    </row>
    <row r="41" spans="1:11" ht="14.1" customHeight="1">
      <c r="A41" s="27" t="s">
        <v>28</v>
      </c>
      <c r="B41" s="35"/>
      <c r="C41" s="35"/>
      <c r="D41" s="47" t="s">
        <v>508</v>
      </c>
      <c r="E41" s="33" t="s">
        <v>509</v>
      </c>
      <c r="F41" s="34">
        <v>200000000</v>
      </c>
      <c r="H41" s="27" t="s">
        <v>28</v>
      </c>
    </row>
    <row r="42" spans="1:11" ht="14.1" customHeight="1">
      <c r="A42" s="27" t="s">
        <v>28</v>
      </c>
      <c r="B42" s="35"/>
      <c r="C42" s="35"/>
      <c r="D42" s="47" t="s">
        <v>510</v>
      </c>
      <c r="E42" s="33" t="s">
        <v>511</v>
      </c>
      <c r="F42" s="34">
        <v>802000000</v>
      </c>
      <c r="H42" s="27" t="s">
        <v>28</v>
      </c>
      <c r="K42" s="41"/>
    </row>
    <row r="43" spans="1:11" ht="14.1" customHeight="1">
      <c r="B43" s="33" t="s">
        <v>512</v>
      </c>
      <c r="C43" s="33" t="s">
        <v>513</v>
      </c>
      <c r="D43" s="33"/>
      <c r="E43" s="33"/>
      <c r="F43" s="34">
        <v>6467875227</v>
      </c>
    </row>
    <row r="44" spans="1:11" ht="14.1" customHeight="1">
      <c r="B44" s="33" t="s">
        <v>514</v>
      </c>
      <c r="C44" s="33" t="s">
        <v>515</v>
      </c>
      <c r="D44" s="33"/>
      <c r="E44" s="33"/>
      <c r="F44" s="34">
        <v>496413527</v>
      </c>
    </row>
    <row r="45" spans="1:11" ht="14.1" customHeight="1">
      <c r="B45" s="33" t="s">
        <v>516</v>
      </c>
      <c r="C45" s="33" t="s">
        <v>517</v>
      </c>
      <c r="D45" s="33"/>
      <c r="E45" s="33"/>
      <c r="F45" s="34">
        <v>133105574</v>
      </c>
    </row>
    <row r="46" spans="1:11" ht="14.1" customHeight="1">
      <c r="B46" s="33" t="s">
        <v>518</v>
      </c>
      <c r="C46" s="33" t="s">
        <v>517</v>
      </c>
      <c r="D46" s="33"/>
      <c r="E46" s="33"/>
      <c r="F46" s="34">
        <v>133105574</v>
      </c>
    </row>
    <row r="47" spans="1:11" ht="14.1" customHeight="1">
      <c r="A47" s="27" t="s">
        <v>302</v>
      </c>
      <c r="B47" s="35"/>
      <c r="C47" s="35"/>
      <c r="D47" s="47" t="s">
        <v>519</v>
      </c>
      <c r="E47" s="33" t="s">
        <v>520</v>
      </c>
      <c r="F47" s="34">
        <v>113399</v>
      </c>
      <c r="H47" s="27" t="s">
        <v>302</v>
      </c>
    </row>
    <row r="48" spans="1:11" ht="14.1" customHeight="1">
      <c r="A48" s="27" t="s">
        <v>302</v>
      </c>
      <c r="B48" s="35"/>
      <c r="C48" s="35"/>
      <c r="D48" s="47" t="s">
        <v>521</v>
      </c>
      <c r="E48" s="33" t="s">
        <v>522</v>
      </c>
      <c r="F48" s="34">
        <v>36340663</v>
      </c>
      <c r="H48" s="27" t="s">
        <v>302</v>
      </c>
    </row>
    <row r="49" spans="1:8" ht="14.1" customHeight="1">
      <c r="A49" s="27" t="s">
        <v>302</v>
      </c>
      <c r="B49" s="35"/>
      <c r="C49" s="35"/>
      <c r="D49" s="47" t="s">
        <v>523</v>
      </c>
      <c r="E49" s="33" t="s">
        <v>524</v>
      </c>
      <c r="F49" s="34">
        <v>10457844</v>
      </c>
      <c r="H49" s="27" t="s">
        <v>302</v>
      </c>
    </row>
    <row r="50" spans="1:8" ht="14.1" customHeight="1">
      <c r="A50" s="27" t="s">
        <v>302</v>
      </c>
      <c r="B50" s="35"/>
      <c r="C50" s="35"/>
      <c r="D50" s="47" t="s">
        <v>525</v>
      </c>
      <c r="E50" s="33" t="s">
        <v>526</v>
      </c>
      <c r="F50" s="34">
        <v>6723629</v>
      </c>
      <c r="H50" s="27" t="s">
        <v>302</v>
      </c>
    </row>
    <row r="51" spans="1:8" ht="14.1" customHeight="1">
      <c r="A51" s="27" t="s">
        <v>302</v>
      </c>
      <c r="B51" s="35"/>
      <c r="C51" s="35"/>
      <c r="D51" s="47" t="s">
        <v>527</v>
      </c>
      <c r="E51" s="33" t="s">
        <v>528</v>
      </c>
      <c r="F51" s="34">
        <v>19920</v>
      </c>
      <c r="H51" s="27" t="s">
        <v>302</v>
      </c>
    </row>
    <row r="52" spans="1:8" ht="14.1" customHeight="1">
      <c r="A52" s="27" t="s">
        <v>302</v>
      </c>
      <c r="B52" s="35"/>
      <c r="C52" s="35"/>
      <c r="D52" s="47" t="s">
        <v>529</v>
      </c>
      <c r="E52" s="33" t="s">
        <v>530</v>
      </c>
      <c r="F52" s="34">
        <v>5670049</v>
      </c>
      <c r="H52" s="27" t="s">
        <v>302</v>
      </c>
    </row>
    <row r="53" spans="1:8" ht="14.1" customHeight="1">
      <c r="A53" s="27" t="s">
        <v>302</v>
      </c>
      <c r="B53" s="35"/>
      <c r="C53" s="35"/>
      <c r="D53" s="47" t="s">
        <v>531</v>
      </c>
      <c r="E53" s="33" t="s">
        <v>530</v>
      </c>
      <c r="F53" s="34">
        <v>64585436</v>
      </c>
      <c r="H53" s="27" t="s">
        <v>302</v>
      </c>
    </row>
    <row r="54" spans="1:8" ht="14.1" customHeight="1">
      <c r="A54" s="27" t="s">
        <v>302</v>
      </c>
      <c r="B54" s="35"/>
      <c r="C54" s="35"/>
      <c r="D54" s="47" t="s">
        <v>532</v>
      </c>
      <c r="E54" s="33" t="s">
        <v>533</v>
      </c>
      <c r="F54" s="34">
        <v>6370305</v>
      </c>
      <c r="H54" s="27" t="s">
        <v>302</v>
      </c>
    </row>
    <row r="55" spans="1:8" ht="14.1" customHeight="1">
      <c r="A55" s="27" t="s">
        <v>302</v>
      </c>
      <c r="B55" s="35"/>
      <c r="C55" s="35"/>
      <c r="D55" s="47" t="s">
        <v>534</v>
      </c>
      <c r="E55" s="33" t="s">
        <v>533</v>
      </c>
      <c r="F55" s="34">
        <v>771572</v>
      </c>
      <c r="H55" s="27" t="s">
        <v>302</v>
      </c>
    </row>
    <row r="56" spans="1:8" ht="14.1" customHeight="1">
      <c r="A56" s="27" t="s">
        <v>302</v>
      </c>
      <c r="B56" s="35"/>
      <c r="C56" s="35"/>
      <c r="D56" s="47" t="s">
        <v>535</v>
      </c>
      <c r="E56" s="33" t="s">
        <v>536</v>
      </c>
      <c r="F56" s="34">
        <v>919798</v>
      </c>
      <c r="H56" s="27" t="s">
        <v>302</v>
      </c>
    </row>
    <row r="57" spans="1:8" ht="14.1" customHeight="1">
      <c r="A57" s="27" t="s">
        <v>302</v>
      </c>
      <c r="B57" s="35"/>
      <c r="C57" s="35"/>
      <c r="D57" s="47" t="s">
        <v>537</v>
      </c>
      <c r="E57" s="33" t="s">
        <v>427</v>
      </c>
      <c r="F57" s="34">
        <v>-180000</v>
      </c>
      <c r="H57" s="27" t="s">
        <v>302</v>
      </c>
    </row>
    <row r="58" spans="1:8" ht="14.1" customHeight="1">
      <c r="A58" s="27" t="s">
        <v>302</v>
      </c>
      <c r="B58" s="35"/>
      <c r="C58" s="35"/>
      <c r="D58" s="47" t="s">
        <v>538</v>
      </c>
      <c r="E58" s="33" t="s">
        <v>427</v>
      </c>
      <c r="F58" s="34">
        <v>1199560</v>
      </c>
      <c r="H58" s="27" t="s">
        <v>302</v>
      </c>
    </row>
    <row r="59" spans="1:8" ht="14.1" customHeight="1">
      <c r="A59" s="27" t="s">
        <v>302</v>
      </c>
      <c r="B59" s="35"/>
      <c r="C59" s="35"/>
      <c r="D59" s="47" t="s">
        <v>539</v>
      </c>
      <c r="E59" s="33" t="s">
        <v>540</v>
      </c>
      <c r="F59" s="34">
        <v>113399</v>
      </c>
      <c r="H59" s="27" t="s">
        <v>302</v>
      </c>
    </row>
    <row r="60" spans="1:8" ht="14.1" customHeight="1">
      <c r="B60" s="33" t="s">
        <v>541</v>
      </c>
      <c r="C60" s="33" t="s">
        <v>542</v>
      </c>
      <c r="D60" s="33"/>
      <c r="E60" s="33"/>
      <c r="F60" s="34">
        <v>363307953</v>
      </c>
    </row>
    <row r="61" spans="1:8" ht="14.1" customHeight="1">
      <c r="B61" s="33" t="s">
        <v>543</v>
      </c>
      <c r="C61" s="33" t="s">
        <v>544</v>
      </c>
      <c r="D61" s="33"/>
      <c r="E61" s="33"/>
      <c r="F61" s="34">
        <v>12557188</v>
      </c>
    </row>
    <row r="62" spans="1:8" ht="14.1" customHeight="1">
      <c r="A62" s="27" t="s">
        <v>328</v>
      </c>
      <c r="B62" s="35"/>
      <c r="C62" s="35"/>
      <c r="D62" s="47" t="s">
        <v>532</v>
      </c>
      <c r="E62" s="33" t="s">
        <v>533</v>
      </c>
      <c r="F62" s="34">
        <v>12404910</v>
      </c>
      <c r="H62" s="27" t="s">
        <v>328</v>
      </c>
    </row>
    <row r="63" spans="1:8" ht="14.1" customHeight="1">
      <c r="A63" s="27" t="s">
        <v>328</v>
      </c>
      <c r="B63" s="35"/>
      <c r="C63" s="35"/>
      <c r="D63" s="47" t="s">
        <v>534</v>
      </c>
      <c r="E63" s="33" t="s">
        <v>533</v>
      </c>
      <c r="F63" s="34">
        <v>152278</v>
      </c>
      <c r="H63" s="27" t="s">
        <v>328</v>
      </c>
    </row>
    <row r="64" spans="1:8" ht="14.1" customHeight="1">
      <c r="B64" s="33" t="s">
        <v>545</v>
      </c>
      <c r="C64" s="33" t="s">
        <v>546</v>
      </c>
      <c r="D64" s="33"/>
      <c r="E64" s="33"/>
      <c r="F64" s="34">
        <v>350750765</v>
      </c>
    </row>
    <row r="65" spans="1:8" ht="14.1" customHeight="1">
      <c r="A65" s="27" t="s">
        <v>328</v>
      </c>
      <c r="B65" s="35"/>
      <c r="C65" s="35"/>
      <c r="D65" s="47" t="s">
        <v>547</v>
      </c>
      <c r="E65" s="33" t="s">
        <v>530</v>
      </c>
      <c r="F65" s="34">
        <v>25500000</v>
      </c>
      <c r="H65" s="27" t="s">
        <v>328</v>
      </c>
    </row>
    <row r="66" spans="1:8" ht="14.1" customHeight="1">
      <c r="A66" s="27" t="s">
        <v>328</v>
      </c>
      <c r="B66" s="35"/>
      <c r="C66" s="35"/>
      <c r="D66" s="47" t="s">
        <v>548</v>
      </c>
      <c r="E66" s="33" t="s">
        <v>549</v>
      </c>
      <c r="F66" s="34">
        <v>124950000</v>
      </c>
      <c r="H66" s="27" t="s">
        <v>328</v>
      </c>
    </row>
    <row r="67" spans="1:8" ht="14.1" customHeight="1">
      <c r="A67" s="27" t="s">
        <v>328</v>
      </c>
      <c r="B67" s="35"/>
      <c r="C67" s="35"/>
      <c r="D67" s="47" t="s">
        <v>550</v>
      </c>
      <c r="E67" s="33" t="s">
        <v>549</v>
      </c>
      <c r="F67" s="34">
        <v>11066730</v>
      </c>
      <c r="H67" s="27" t="s">
        <v>328</v>
      </c>
    </row>
    <row r="68" spans="1:8" ht="14.1" customHeight="1">
      <c r="A68" s="27" t="s">
        <v>328</v>
      </c>
      <c r="B68" s="35"/>
      <c r="C68" s="35"/>
      <c r="D68" s="47" t="s">
        <v>551</v>
      </c>
      <c r="E68" s="33" t="s">
        <v>524</v>
      </c>
      <c r="F68" s="34">
        <v>108766924</v>
      </c>
      <c r="H68" s="27" t="s">
        <v>328</v>
      </c>
    </row>
    <row r="69" spans="1:8" ht="14.1" customHeight="1">
      <c r="A69" s="27" t="s">
        <v>328</v>
      </c>
      <c r="B69" s="35"/>
      <c r="C69" s="35"/>
      <c r="D69" s="47" t="s">
        <v>552</v>
      </c>
      <c r="E69" s="33" t="s">
        <v>524</v>
      </c>
      <c r="F69" s="34">
        <v>52566968</v>
      </c>
      <c r="H69" s="27" t="s">
        <v>328</v>
      </c>
    </row>
    <row r="70" spans="1:8" ht="14.1" customHeight="1">
      <c r="A70" s="27" t="s">
        <v>328</v>
      </c>
      <c r="B70" s="35"/>
      <c r="C70" s="35"/>
      <c r="D70" s="47" t="s">
        <v>553</v>
      </c>
      <c r="E70" s="33" t="s">
        <v>348</v>
      </c>
      <c r="F70" s="34">
        <v>3000000</v>
      </c>
      <c r="H70" s="27" t="s">
        <v>328</v>
      </c>
    </row>
    <row r="71" spans="1:8" ht="14.1" customHeight="1">
      <c r="A71" s="27" t="s">
        <v>328</v>
      </c>
      <c r="B71" s="35"/>
      <c r="C71" s="35"/>
      <c r="D71" s="47" t="s">
        <v>554</v>
      </c>
      <c r="E71" s="33" t="s">
        <v>348</v>
      </c>
      <c r="F71" s="34">
        <v>2766683</v>
      </c>
      <c r="H71" s="27" t="s">
        <v>328</v>
      </c>
    </row>
    <row r="72" spans="1:8" ht="14.1" customHeight="1">
      <c r="A72" s="27" t="s">
        <v>328</v>
      </c>
      <c r="B72" s="35"/>
      <c r="C72" s="35"/>
      <c r="D72" s="47" t="s">
        <v>555</v>
      </c>
      <c r="E72" s="33" t="s">
        <v>530</v>
      </c>
      <c r="F72" s="34">
        <v>22133460</v>
      </c>
      <c r="H72" s="27" t="s">
        <v>328</v>
      </c>
    </row>
    <row r="73" spans="1:8" ht="14.1" customHeight="1">
      <c r="B73" s="33" t="s">
        <v>556</v>
      </c>
      <c r="C73" s="33" t="s">
        <v>557</v>
      </c>
      <c r="D73" s="33"/>
      <c r="E73" s="33"/>
      <c r="F73" s="34">
        <v>4699671340</v>
      </c>
    </row>
    <row r="74" spans="1:8" ht="14.1" customHeight="1">
      <c r="B74" s="33" t="s">
        <v>558</v>
      </c>
      <c r="C74" s="33" t="s">
        <v>559</v>
      </c>
      <c r="D74" s="33"/>
      <c r="E74" s="33"/>
      <c r="F74" s="34">
        <v>4699671340</v>
      </c>
    </row>
    <row r="75" spans="1:8" ht="14.1" customHeight="1">
      <c r="A75" s="27" t="s">
        <v>328</v>
      </c>
      <c r="B75" s="33" t="s">
        <v>560</v>
      </c>
      <c r="C75" s="33" t="s">
        <v>561</v>
      </c>
      <c r="D75" s="33"/>
      <c r="E75" s="33"/>
      <c r="F75" s="34">
        <v>4699671340</v>
      </c>
      <c r="G75" s="27" t="s">
        <v>868</v>
      </c>
      <c r="H75" s="27" t="s">
        <v>328</v>
      </c>
    </row>
    <row r="76" spans="1:8" ht="14.1" customHeight="1">
      <c r="B76" s="33" t="s">
        <v>562</v>
      </c>
      <c r="C76" s="33" t="s">
        <v>563</v>
      </c>
      <c r="D76" s="33"/>
      <c r="E76" s="33"/>
      <c r="F76" s="34">
        <v>1265573932</v>
      </c>
    </row>
    <row r="77" spans="1:8" ht="14.1" customHeight="1">
      <c r="B77" s="33" t="s">
        <v>564</v>
      </c>
      <c r="C77" s="33" t="s">
        <v>565</v>
      </c>
      <c r="D77" s="33"/>
      <c r="E77" s="33"/>
      <c r="F77" s="34">
        <v>518200</v>
      </c>
    </row>
    <row r="78" spans="1:8" ht="14.1" customHeight="1">
      <c r="B78" s="33" t="s">
        <v>566</v>
      </c>
      <c r="C78" s="33" t="s">
        <v>567</v>
      </c>
      <c r="D78" s="33"/>
      <c r="E78" s="33"/>
      <c r="F78" s="34">
        <v>480000</v>
      </c>
    </row>
    <row r="79" spans="1:8" ht="14.1" customHeight="1">
      <c r="A79" s="27" t="s">
        <v>428</v>
      </c>
      <c r="B79" s="35"/>
      <c r="C79" s="35"/>
      <c r="D79" s="47" t="s">
        <v>568</v>
      </c>
      <c r="E79" s="33" t="s">
        <v>569</v>
      </c>
      <c r="F79" s="34">
        <v>430000</v>
      </c>
      <c r="H79" s="27" t="s">
        <v>428</v>
      </c>
    </row>
    <row r="80" spans="1:8" ht="14.1" customHeight="1">
      <c r="A80" s="27" t="s">
        <v>428</v>
      </c>
      <c r="B80" s="35"/>
      <c r="C80" s="35"/>
      <c r="D80" s="47" t="s">
        <v>570</v>
      </c>
      <c r="E80" s="33" t="s">
        <v>571</v>
      </c>
      <c r="F80" s="34">
        <v>50000</v>
      </c>
      <c r="H80" s="27" t="s">
        <v>428</v>
      </c>
    </row>
    <row r="81" spans="1:8" ht="14.1" customHeight="1">
      <c r="A81" s="27" t="s">
        <v>428</v>
      </c>
      <c r="B81" s="33" t="s">
        <v>572</v>
      </c>
      <c r="C81" s="33" t="s">
        <v>573</v>
      </c>
      <c r="D81" s="33"/>
      <c r="E81" s="33"/>
      <c r="F81" s="34">
        <v>38200</v>
      </c>
      <c r="H81" s="27" t="s">
        <v>428</v>
      </c>
    </row>
    <row r="82" spans="1:8" ht="14.1" customHeight="1">
      <c r="B82" s="33" t="s">
        <v>574</v>
      </c>
      <c r="C82" s="33" t="s">
        <v>575</v>
      </c>
      <c r="D82" s="33"/>
      <c r="E82" s="33"/>
      <c r="F82" s="34">
        <v>236064793</v>
      </c>
    </row>
    <row r="83" spans="1:8" ht="14.1" customHeight="1">
      <c r="A83" s="27" t="s">
        <v>869</v>
      </c>
      <c r="B83" s="33" t="s">
        <v>576</v>
      </c>
      <c r="C83" s="33" t="s">
        <v>577</v>
      </c>
      <c r="D83" s="33"/>
      <c r="E83" s="33"/>
      <c r="F83" s="34">
        <v>236064793</v>
      </c>
      <c r="H83" s="27" t="s">
        <v>869</v>
      </c>
    </row>
    <row r="84" spans="1:8" ht="14.1" customHeight="1">
      <c r="B84" s="33" t="s">
        <v>578</v>
      </c>
      <c r="C84" s="33" t="s">
        <v>579</v>
      </c>
      <c r="D84" s="33"/>
      <c r="E84" s="33"/>
      <c r="F84" s="34">
        <v>261213545</v>
      </c>
    </row>
    <row r="85" spans="1:8" ht="14.1" customHeight="1">
      <c r="A85" s="27" t="s">
        <v>408</v>
      </c>
      <c r="B85" s="33" t="s">
        <v>580</v>
      </c>
      <c r="C85" s="33" t="s">
        <v>581</v>
      </c>
      <c r="D85" s="33"/>
      <c r="E85" s="33"/>
      <c r="F85" s="34">
        <v>10290144</v>
      </c>
      <c r="H85" s="27" t="s">
        <v>408</v>
      </c>
    </row>
    <row r="86" spans="1:8" ht="14.1" customHeight="1">
      <c r="A86" s="27" t="s">
        <v>330</v>
      </c>
      <c r="B86" s="33" t="s">
        <v>582</v>
      </c>
      <c r="C86" s="33" t="s">
        <v>583</v>
      </c>
      <c r="D86" s="33"/>
      <c r="E86" s="33"/>
      <c r="F86" s="34">
        <v>26139975</v>
      </c>
      <c r="H86" s="27" t="s">
        <v>330</v>
      </c>
    </row>
    <row r="87" spans="1:8" ht="14.1" customHeight="1">
      <c r="A87" s="27" t="s">
        <v>870</v>
      </c>
      <c r="B87" s="33" t="s">
        <v>584</v>
      </c>
      <c r="C87" s="33" t="s">
        <v>585</v>
      </c>
      <c r="D87" s="33"/>
      <c r="E87" s="33"/>
      <c r="F87" s="34">
        <v>9986600</v>
      </c>
      <c r="H87" s="27" t="s">
        <v>870</v>
      </c>
    </row>
    <row r="88" spans="1:8" ht="14.1" customHeight="1">
      <c r="A88" s="27" t="s">
        <v>329</v>
      </c>
      <c r="B88" s="33" t="s">
        <v>586</v>
      </c>
      <c r="C88" s="33" t="s">
        <v>587</v>
      </c>
      <c r="D88" s="33"/>
      <c r="E88" s="33"/>
      <c r="F88" s="34">
        <v>214796826</v>
      </c>
      <c r="H88" s="27" t="s">
        <v>329</v>
      </c>
    </row>
    <row r="89" spans="1:8" ht="14.1" customHeight="1">
      <c r="B89" s="33" t="s">
        <v>588</v>
      </c>
      <c r="C89" s="33" t="s">
        <v>589</v>
      </c>
      <c r="D89" s="33"/>
      <c r="E89" s="33"/>
      <c r="F89" s="34">
        <v>726359000</v>
      </c>
    </row>
    <row r="90" spans="1:8" ht="14.1" customHeight="1">
      <c r="A90" s="27" t="s">
        <v>432</v>
      </c>
      <c r="B90" s="33" t="s">
        <v>590</v>
      </c>
      <c r="C90" s="33" t="s">
        <v>591</v>
      </c>
      <c r="D90" s="33"/>
      <c r="E90" s="33"/>
      <c r="F90" s="34">
        <v>726359000</v>
      </c>
      <c r="G90" s="27" t="s">
        <v>871</v>
      </c>
      <c r="H90" s="27" t="s">
        <v>432</v>
      </c>
    </row>
    <row r="91" spans="1:8" ht="14.1" customHeight="1">
      <c r="B91" s="33" t="s">
        <v>592</v>
      </c>
      <c r="C91" s="33" t="s">
        <v>593</v>
      </c>
      <c r="D91" s="33"/>
      <c r="E91" s="33"/>
      <c r="F91" s="34">
        <v>41418394</v>
      </c>
    </row>
    <row r="92" spans="1:8" ht="14.1" customHeight="1">
      <c r="A92" s="27" t="s">
        <v>407</v>
      </c>
      <c r="B92" s="33" t="s">
        <v>594</v>
      </c>
      <c r="C92" s="33" t="s">
        <v>595</v>
      </c>
      <c r="D92" s="33"/>
      <c r="E92" s="33"/>
      <c r="F92" s="34">
        <v>41418394</v>
      </c>
      <c r="G92" s="27" t="s">
        <v>872</v>
      </c>
      <c r="H92" s="27" t="s">
        <v>407</v>
      </c>
    </row>
    <row r="93" spans="1:8" ht="14.1" customHeight="1">
      <c r="B93" s="33" t="s">
        <v>596</v>
      </c>
      <c r="C93" s="33" t="s">
        <v>597</v>
      </c>
      <c r="D93" s="33"/>
      <c r="E93" s="33"/>
      <c r="F93" s="34">
        <v>6216428</v>
      </c>
    </row>
    <row r="94" spans="1:8" ht="14.1" customHeight="1">
      <c r="B94" s="33" t="s">
        <v>598</v>
      </c>
      <c r="C94" s="33" t="s">
        <v>599</v>
      </c>
      <c r="D94" s="33"/>
      <c r="E94" s="33"/>
      <c r="F94" s="34">
        <v>6216428</v>
      </c>
    </row>
    <row r="95" spans="1:8" ht="14.1" customHeight="1">
      <c r="A95" s="27" t="s">
        <v>303</v>
      </c>
      <c r="B95" s="33" t="s">
        <v>600</v>
      </c>
      <c r="C95" s="33" t="s">
        <v>601</v>
      </c>
      <c r="D95" s="33"/>
      <c r="E95" s="33"/>
      <c r="F95" s="34">
        <v>45087124</v>
      </c>
      <c r="H95" s="27" t="s">
        <v>303</v>
      </c>
    </row>
    <row r="96" spans="1:8" ht="14.1" customHeight="1">
      <c r="A96" s="27" t="s">
        <v>303</v>
      </c>
      <c r="B96" s="33" t="s">
        <v>602</v>
      </c>
      <c r="C96" s="33" t="s">
        <v>603</v>
      </c>
      <c r="D96" s="33"/>
      <c r="E96" s="33"/>
      <c r="F96" s="34">
        <v>-43432049</v>
      </c>
      <c r="H96" s="27" t="s">
        <v>303</v>
      </c>
    </row>
    <row r="97" spans="1:8" ht="14.1" customHeight="1">
      <c r="A97" s="27" t="s">
        <v>303</v>
      </c>
      <c r="B97" s="33" t="s">
        <v>604</v>
      </c>
      <c r="C97" s="33" t="s">
        <v>605</v>
      </c>
      <c r="D97" s="33"/>
      <c r="E97" s="33"/>
      <c r="F97" s="34">
        <v>48284291</v>
      </c>
      <c r="H97" s="27" t="s">
        <v>303</v>
      </c>
    </row>
    <row r="98" spans="1:8" ht="14.1" customHeight="1">
      <c r="A98" s="27" t="s">
        <v>303</v>
      </c>
      <c r="B98" s="33" t="s">
        <v>606</v>
      </c>
      <c r="C98" s="33" t="s">
        <v>603</v>
      </c>
      <c r="D98" s="33"/>
      <c r="E98" s="33"/>
      <c r="F98" s="34">
        <v>-46268006</v>
      </c>
      <c r="H98" s="27" t="s">
        <v>303</v>
      </c>
    </row>
    <row r="99" spans="1:8" ht="14.1" customHeight="1">
      <c r="A99" s="27" t="s">
        <v>303</v>
      </c>
      <c r="B99" s="33" t="s">
        <v>607</v>
      </c>
      <c r="C99" s="33" t="s">
        <v>608</v>
      </c>
      <c r="D99" s="33"/>
      <c r="E99" s="33"/>
      <c r="F99" s="34">
        <v>89155205</v>
      </c>
      <c r="H99" s="27" t="s">
        <v>303</v>
      </c>
    </row>
    <row r="100" spans="1:8" ht="14.1" customHeight="1">
      <c r="A100" s="27" t="s">
        <v>303</v>
      </c>
      <c r="B100" s="33" t="s">
        <v>609</v>
      </c>
      <c r="C100" s="33" t="s">
        <v>610</v>
      </c>
      <c r="D100" s="33"/>
      <c r="E100" s="33"/>
      <c r="F100" s="34">
        <v>-86610137</v>
      </c>
      <c r="H100" s="27" t="s">
        <v>303</v>
      </c>
    </row>
    <row r="101" spans="1:8" ht="14.1" customHeight="1">
      <c r="B101" s="33" t="s">
        <v>611</v>
      </c>
      <c r="C101" s="33" t="s">
        <v>612</v>
      </c>
      <c r="D101" s="33"/>
      <c r="E101" s="33"/>
      <c r="F101" s="34">
        <v>303230986</v>
      </c>
    </row>
    <row r="102" spans="1:8" ht="14.1" customHeight="1">
      <c r="B102" s="33" t="s">
        <v>613</v>
      </c>
      <c r="C102" s="33" t="s">
        <v>614</v>
      </c>
      <c r="D102" s="33"/>
      <c r="E102" s="33"/>
      <c r="F102" s="34">
        <v>303230986</v>
      </c>
    </row>
    <row r="103" spans="1:8" ht="14.1" customHeight="1">
      <c r="B103" s="33" t="s">
        <v>615</v>
      </c>
      <c r="C103" s="33" t="s">
        <v>616</v>
      </c>
      <c r="D103" s="33"/>
      <c r="E103" s="33"/>
      <c r="F103" s="34">
        <v>303230986</v>
      </c>
    </row>
    <row r="104" spans="1:8" ht="14.1" customHeight="1">
      <c r="A104" s="27" t="s">
        <v>304</v>
      </c>
      <c r="B104" s="33" t="s">
        <v>617</v>
      </c>
      <c r="C104" s="33" t="s">
        <v>378</v>
      </c>
      <c r="D104" s="33"/>
      <c r="E104" s="33"/>
      <c r="F104" s="34">
        <v>391265789</v>
      </c>
      <c r="H104" s="27" t="s">
        <v>304</v>
      </c>
    </row>
    <row r="105" spans="1:8" ht="14.1" customHeight="1">
      <c r="A105" s="27" t="s">
        <v>235</v>
      </c>
      <c r="B105" s="33" t="s">
        <v>618</v>
      </c>
      <c r="C105" s="33" t="s">
        <v>619</v>
      </c>
      <c r="D105" s="33"/>
      <c r="E105" s="33"/>
      <c r="F105" s="34">
        <v>-88034803</v>
      </c>
      <c r="H105" s="27" t="s">
        <v>235</v>
      </c>
    </row>
    <row r="106" spans="1:8" ht="14.1" customHeight="1">
      <c r="B106" s="33" t="s">
        <v>620</v>
      </c>
      <c r="C106" s="33" t="s">
        <v>621</v>
      </c>
      <c r="D106" s="33"/>
      <c r="E106" s="33"/>
      <c r="F106" s="34">
        <v>1399891194</v>
      </c>
    </row>
    <row r="107" spans="1:8" ht="14.1" customHeight="1">
      <c r="B107" s="33" t="s">
        <v>622</v>
      </c>
      <c r="C107" s="33" t="s">
        <v>623</v>
      </c>
      <c r="D107" s="33"/>
      <c r="E107" s="33"/>
      <c r="F107" s="34">
        <v>1316838759</v>
      </c>
    </row>
    <row r="108" spans="1:8" ht="14.1" customHeight="1">
      <c r="B108" s="33" t="s">
        <v>624</v>
      </c>
      <c r="C108" s="33" t="s">
        <v>623</v>
      </c>
      <c r="D108" s="33"/>
      <c r="E108" s="33"/>
      <c r="F108" s="34">
        <v>1316838759</v>
      </c>
    </row>
    <row r="109" spans="1:8" ht="14.1" customHeight="1">
      <c r="A109" s="27" t="s">
        <v>178</v>
      </c>
      <c r="B109" s="33" t="s">
        <v>625</v>
      </c>
      <c r="C109" s="33" t="s">
        <v>626</v>
      </c>
      <c r="D109" s="33"/>
      <c r="E109" s="33"/>
      <c r="F109" s="34">
        <v>1250000000</v>
      </c>
      <c r="H109" s="27" t="s">
        <v>178</v>
      </c>
    </row>
    <row r="110" spans="1:8" ht="14.1" customHeight="1">
      <c r="A110" s="27" t="s">
        <v>873</v>
      </c>
      <c r="B110" s="33" t="s">
        <v>627</v>
      </c>
      <c r="C110" s="33" t="s">
        <v>628</v>
      </c>
      <c r="D110" s="33"/>
      <c r="E110" s="33"/>
      <c r="F110" s="34">
        <v>129133393</v>
      </c>
      <c r="G110" s="27" t="s">
        <v>874</v>
      </c>
      <c r="H110" s="27" t="s">
        <v>873</v>
      </c>
    </row>
    <row r="111" spans="1:8" ht="14.1" customHeight="1">
      <c r="A111" s="27" t="s">
        <v>45</v>
      </c>
      <c r="B111" s="33" t="s">
        <v>629</v>
      </c>
      <c r="C111" s="33" t="s">
        <v>630</v>
      </c>
      <c r="D111" s="33"/>
      <c r="E111" s="33"/>
      <c r="F111" s="34">
        <v>-62294634</v>
      </c>
      <c r="G111" s="27" t="s">
        <v>875</v>
      </c>
      <c r="H111" s="27" t="s">
        <v>45</v>
      </c>
    </row>
    <row r="112" spans="1:8" ht="14.1" customHeight="1">
      <c r="B112" s="33" t="s">
        <v>631</v>
      </c>
      <c r="C112" s="33" t="s">
        <v>632</v>
      </c>
      <c r="D112" s="33"/>
      <c r="E112" s="33"/>
      <c r="F112" s="34">
        <v>83052435</v>
      </c>
    </row>
    <row r="113" spans="1:9" ht="14.1" customHeight="1">
      <c r="B113" s="33" t="s">
        <v>633</v>
      </c>
      <c r="C113" s="33" t="s">
        <v>632</v>
      </c>
      <c r="D113" s="33"/>
      <c r="E113" s="33"/>
      <c r="F113" s="34">
        <v>83052435</v>
      </c>
    </row>
    <row r="114" spans="1:9" ht="14.1" customHeight="1">
      <c r="B114" s="33" t="s">
        <v>634</v>
      </c>
      <c r="C114" s="33" t="s">
        <v>632</v>
      </c>
      <c r="D114" s="33"/>
      <c r="E114" s="33"/>
      <c r="F114" s="34">
        <v>83052435</v>
      </c>
    </row>
    <row r="115" spans="1:9" ht="14.1" customHeight="1">
      <c r="A115" s="27" t="s">
        <v>18</v>
      </c>
      <c r="B115" s="35"/>
      <c r="C115" s="35"/>
      <c r="D115" s="47" t="s">
        <v>635</v>
      </c>
      <c r="E115" s="33" t="s">
        <v>636</v>
      </c>
      <c r="F115" s="34">
        <v>81439659</v>
      </c>
      <c r="H115" s="27" t="s">
        <v>18</v>
      </c>
    </row>
    <row r="116" spans="1:9" ht="14.1" customHeight="1">
      <c r="A116" s="27" t="s">
        <v>407</v>
      </c>
      <c r="B116" s="35"/>
      <c r="C116" s="35"/>
      <c r="D116" s="47" t="s">
        <v>637</v>
      </c>
      <c r="E116" s="33" t="s">
        <v>638</v>
      </c>
      <c r="F116" s="34">
        <v>1612776</v>
      </c>
      <c r="H116" s="27" t="s">
        <v>407</v>
      </c>
    </row>
    <row r="117" spans="1:9" ht="14.1" customHeight="1">
      <c r="B117" s="38" t="s">
        <v>639</v>
      </c>
      <c r="C117" s="38" t="s">
        <v>4</v>
      </c>
      <c r="D117" s="38"/>
      <c r="E117" s="38"/>
      <c r="F117" s="39">
        <v>7434279986</v>
      </c>
    </row>
    <row r="118" spans="1:9" ht="14.1" customHeight="1">
      <c r="B118" s="33" t="s">
        <v>640</v>
      </c>
      <c r="C118" s="33" t="s">
        <v>641</v>
      </c>
      <c r="D118" s="33"/>
      <c r="E118" s="33"/>
      <c r="F118" s="34">
        <v>195246745</v>
      </c>
    </row>
    <row r="119" spans="1:9" ht="14.1" customHeight="1">
      <c r="B119" s="33" t="s">
        <v>642</v>
      </c>
      <c r="C119" s="33" t="s">
        <v>34</v>
      </c>
      <c r="D119" s="33"/>
      <c r="E119" s="33"/>
      <c r="F119" s="34">
        <v>195246745</v>
      </c>
    </row>
    <row r="120" spans="1:9" ht="14.1" customHeight="1">
      <c r="B120" s="33" t="s">
        <v>643</v>
      </c>
      <c r="C120" s="33" t="s">
        <v>644</v>
      </c>
      <c r="D120" s="33"/>
      <c r="E120" s="33"/>
      <c r="F120" s="34">
        <v>195246745</v>
      </c>
    </row>
    <row r="121" spans="1:9" ht="14.1" customHeight="1">
      <c r="B121" s="33" t="s">
        <v>645</v>
      </c>
      <c r="C121" s="33" t="s">
        <v>646</v>
      </c>
      <c r="D121" s="33"/>
      <c r="E121" s="33"/>
      <c r="F121" s="34">
        <v>181630761</v>
      </c>
    </row>
    <row r="122" spans="1:9" ht="14.1" customHeight="1">
      <c r="A122" s="27" t="s">
        <v>340</v>
      </c>
      <c r="B122" s="35"/>
      <c r="C122" s="35"/>
      <c r="D122" s="47" t="s">
        <v>647</v>
      </c>
      <c r="E122" s="33" t="s">
        <v>648</v>
      </c>
      <c r="F122" s="34">
        <v>900000</v>
      </c>
      <c r="I122" s="27" t="s">
        <v>340</v>
      </c>
    </row>
    <row r="123" spans="1:9" ht="14.1" customHeight="1">
      <c r="A123" s="27" t="s">
        <v>340</v>
      </c>
      <c r="B123" s="35"/>
      <c r="C123" s="35"/>
      <c r="D123" s="47" t="s">
        <v>649</v>
      </c>
      <c r="E123" s="33" t="s">
        <v>650</v>
      </c>
      <c r="F123" s="34">
        <v>5500000</v>
      </c>
      <c r="I123" s="27" t="s">
        <v>340</v>
      </c>
    </row>
    <row r="124" spans="1:9" ht="14.1" customHeight="1">
      <c r="A124" s="27" t="s">
        <v>340</v>
      </c>
      <c r="B124" s="35"/>
      <c r="C124" s="35"/>
      <c r="D124" s="47" t="s">
        <v>651</v>
      </c>
      <c r="E124" s="33" t="s">
        <v>524</v>
      </c>
      <c r="F124" s="34">
        <v>58052495</v>
      </c>
      <c r="I124" s="27" t="s">
        <v>340</v>
      </c>
    </row>
    <row r="125" spans="1:9" ht="14.1" customHeight="1">
      <c r="A125" s="27" t="s">
        <v>340</v>
      </c>
      <c r="B125" s="35"/>
      <c r="C125" s="35"/>
      <c r="D125" s="47" t="s">
        <v>652</v>
      </c>
      <c r="E125" s="33" t="s">
        <v>653</v>
      </c>
      <c r="F125" s="34">
        <v>486000</v>
      </c>
      <c r="I125" s="27" t="s">
        <v>340</v>
      </c>
    </row>
    <row r="126" spans="1:9" ht="14.1" customHeight="1">
      <c r="A126" s="27" t="s">
        <v>340</v>
      </c>
      <c r="B126" s="35"/>
      <c r="C126" s="35"/>
      <c r="D126" s="47" t="s">
        <v>654</v>
      </c>
      <c r="E126" s="33" t="s">
        <v>655</v>
      </c>
      <c r="F126" s="34">
        <v>5500000</v>
      </c>
      <c r="I126" s="27" t="s">
        <v>340</v>
      </c>
    </row>
    <row r="127" spans="1:9" ht="14.1" customHeight="1">
      <c r="A127" s="27" t="s">
        <v>340</v>
      </c>
      <c r="B127" s="35"/>
      <c r="C127" s="35"/>
      <c r="D127" s="47" t="s">
        <v>656</v>
      </c>
      <c r="E127" s="33" t="s">
        <v>657</v>
      </c>
      <c r="F127" s="34">
        <v>3780000</v>
      </c>
      <c r="I127" s="27" t="s">
        <v>340</v>
      </c>
    </row>
    <row r="128" spans="1:9" ht="14.1" customHeight="1">
      <c r="A128" s="27" t="s">
        <v>340</v>
      </c>
      <c r="B128" s="35"/>
      <c r="C128" s="35"/>
      <c r="D128" s="47" t="s">
        <v>658</v>
      </c>
      <c r="E128" s="33" t="s">
        <v>659</v>
      </c>
      <c r="F128" s="34">
        <v>1118000</v>
      </c>
      <c r="I128" s="27" t="s">
        <v>340</v>
      </c>
    </row>
    <row r="129" spans="1:9" ht="14.1" customHeight="1">
      <c r="A129" s="27" t="s">
        <v>340</v>
      </c>
      <c r="B129" s="35"/>
      <c r="C129" s="35"/>
      <c r="D129" s="47" t="s">
        <v>660</v>
      </c>
      <c r="E129" s="33" t="s">
        <v>661</v>
      </c>
      <c r="F129" s="34">
        <v>436000</v>
      </c>
      <c r="I129" s="27" t="s">
        <v>340</v>
      </c>
    </row>
    <row r="130" spans="1:9" ht="14.1" customHeight="1">
      <c r="A130" s="27" t="s">
        <v>340</v>
      </c>
      <c r="B130" s="35"/>
      <c r="C130" s="35"/>
      <c r="D130" s="47" t="s">
        <v>662</v>
      </c>
      <c r="E130" s="33" t="s">
        <v>663</v>
      </c>
      <c r="F130" s="34">
        <v>95849216</v>
      </c>
      <c r="I130" s="27" t="s">
        <v>340</v>
      </c>
    </row>
    <row r="131" spans="1:9" ht="14.1" customHeight="1">
      <c r="A131" s="27" t="s">
        <v>340</v>
      </c>
      <c r="B131" s="35"/>
      <c r="C131" s="35"/>
      <c r="D131" s="47" t="s">
        <v>664</v>
      </c>
      <c r="E131" s="33" t="s">
        <v>665</v>
      </c>
      <c r="F131" s="34">
        <v>40000</v>
      </c>
      <c r="I131" s="27" t="s">
        <v>340</v>
      </c>
    </row>
    <row r="132" spans="1:9" ht="14.1" customHeight="1">
      <c r="A132" s="27" t="s">
        <v>340</v>
      </c>
      <c r="B132" s="35"/>
      <c r="C132" s="35"/>
      <c r="D132" s="47" t="s">
        <v>666</v>
      </c>
      <c r="E132" s="33" t="s">
        <v>667</v>
      </c>
      <c r="F132" s="34">
        <v>440000</v>
      </c>
      <c r="I132" s="27" t="s">
        <v>340</v>
      </c>
    </row>
    <row r="133" spans="1:9" ht="14.1" customHeight="1">
      <c r="A133" s="27" t="s">
        <v>340</v>
      </c>
      <c r="B133" s="35"/>
      <c r="C133" s="35"/>
      <c r="D133" s="47" t="s">
        <v>668</v>
      </c>
      <c r="E133" s="33" t="s">
        <v>669</v>
      </c>
      <c r="F133" s="34">
        <v>6000000</v>
      </c>
      <c r="I133" s="27" t="s">
        <v>340</v>
      </c>
    </row>
    <row r="134" spans="1:9" ht="14.1" customHeight="1">
      <c r="A134" s="27" t="s">
        <v>340</v>
      </c>
      <c r="B134" s="35"/>
      <c r="C134" s="35"/>
      <c r="D134" s="47" t="s">
        <v>670</v>
      </c>
      <c r="E134" s="33" t="s">
        <v>671</v>
      </c>
      <c r="F134" s="34">
        <v>1584000</v>
      </c>
      <c r="I134" s="27" t="s">
        <v>340</v>
      </c>
    </row>
    <row r="135" spans="1:9" ht="14.1" customHeight="1">
      <c r="A135" s="27" t="s">
        <v>340</v>
      </c>
      <c r="B135" s="35"/>
      <c r="C135" s="35"/>
      <c r="D135" s="47" t="s">
        <v>672</v>
      </c>
      <c r="E135" s="33" t="s">
        <v>673</v>
      </c>
      <c r="F135" s="34">
        <v>1302450</v>
      </c>
      <c r="I135" s="27" t="s">
        <v>340</v>
      </c>
    </row>
    <row r="136" spans="1:9" ht="14.1" customHeight="1">
      <c r="A136" s="27" t="s">
        <v>340</v>
      </c>
      <c r="B136" s="35"/>
      <c r="C136" s="35"/>
      <c r="D136" s="47" t="s">
        <v>674</v>
      </c>
      <c r="E136" s="33" t="s">
        <v>675</v>
      </c>
      <c r="F136" s="34">
        <v>642600</v>
      </c>
      <c r="I136" s="27" t="s">
        <v>340</v>
      </c>
    </row>
    <row r="137" spans="1:9" ht="14.1" customHeight="1">
      <c r="B137" s="33" t="s">
        <v>676</v>
      </c>
      <c r="C137" s="33" t="s">
        <v>677</v>
      </c>
      <c r="D137" s="33"/>
      <c r="E137" s="33"/>
      <c r="F137" s="34">
        <v>13615984</v>
      </c>
    </row>
    <row r="138" spans="1:9" ht="14.1" customHeight="1">
      <c r="A138" s="27" t="s">
        <v>340</v>
      </c>
      <c r="B138" s="35"/>
      <c r="C138" s="35"/>
      <c r="D138" s="47" t="s">
        <v>519</v>
      </c>
      <c r="E138" s="33" t="s">
        <v>520</v>
      </c>
      <c r="F138" s="34">
        <v>-60950938</v>
      </c>
      <c r="I138" s="27" t="s">
        <v>340</v>
      </c>
    </row>
    <row r="139" spans="1:9" ht="14.1" customHeight="1">
      <c r="A139" s="27" t="s">
        <v>340</v>
      </c>
      <c r="B139" s="35"/>
      <c r="C139" s="35"/>
      <c r="D139" s="47" t="s">
        <v>521</v>
      </c>
      <c r="E139" s="33" t="s">
        <v>522</v>
      </c>
      <c r="F139" s="34">
        <v>41568202</v>
      </c>
      <c r="I139" s="27" t="s">
        <v>340</v>
      </c>
    </row>
    <row r="140" spans="1:9" ht="14.1" customHeight="1">
      <c r="A140" s="27" t="s">
        <v>340</v>
      </c>
      <c r="B140" s="35"/>
      <c r="C140" s="35"/>
      <c r="D140" s="47" t="s">
        <v>529</v>
      </c>
      <c r="E140" s="33" t="s">
        <v>530</v>
      </c>
      <c r="F140" s="34">
        <v>22287550</v>
      </c>
      <c r="I140" s="27" t="s">
        <v>340</v>
      </c>
    </row>
    <row r="141" spans="1:9" ht="14.1" customHeight="1">
      <c r="A141" s="27" t="s">
        <v>340</v>
      </c>
      <c r="B141" s="35"/>
      <c r="C141" s="35"/>
      <c r="D141" s="47" t="s">
        <v>531</v>
      </c>
      <c r="E141" s="33" t="s">
        <v>530</v>
      </c>
      <c r="F141" s="34">
        <v>3169184</v>
      </c>
      <c r="I141" s="27" t="s">
        <v>340</v>
      </c>
    </row>
    <row r="142" spans="1:9" ht="14.1" customHeight="1">
      <c r="A142" s="27" t="s">
        <v>340</v>
      </c>
      <c r="B142" s="35"/>
      <c r="C142" s="35"/>
      <c r="D142" s="47" t="s">
        <v>535</v>
      </c>
      <c r="E142" s="33" t="s">
        <v>536</v>
      </c>
      <c r="F142" s="34">
        <v>-16468</v>
      </c>
      <c r="I142" s="27" t="s">
        <v>340</v>
      </c>
    </row>
    <row r="143" spans="1:9" ht="14.1" customHeight="1">
      <c r="A143" s="27" t="s">
        <v>340</v>
      </c>
      <c r="B143" s="35"/>
      <c r="C143" s="35"/>
      <c r="D143" s="47" t="s">
        <v>678</v>
      </c>
      <c r="E143" s="33" t="s">
        <v>679</v>
      </c>
      <c r="F143" s="34">
        <v>8310752</v>
      </c>
      <c r="I143" s="27" t="s">
        <v>340</v>
      </c>
    </row>
    <row r="144" spans="1:9" ht="14.1" customHeight="1">
      <c r="A144" s="27" t="s">
        <v>340</v>
      </c>
      <c r="B144" s="35"/>
      <c r="C144" s="35"/>
      <c r="D144" s="47" t="s">
        <v>680</v>
      </c>
      <c r="E144" s="33" t="s">
        <v>681</v>
      </c>
      <c r="F144" s="34">
        <v>-1080168</v>
      </c>
      <c r="I144" s="27" t="s">
        <v>340</v>
      </c>
    </row>
    <row r="145" spans="1:9" ht="14.1" customHeight="1">
      <c r="A145" s="27" t="s">
        <v>340</v>
      </c>
      <c r="B145" s="35"/>
      <c r="C145" s="35"/>
      <c r="D145" s="47" t="s">
        <v>682</v>
      </c>
      <c r="E145" s="33" t="s">
        <v>683</v>
      </c>
      <c r="F145" s="34">
        <v>220000</v>
      </c>
      <c r="I145" s="27" t="s">
        <v>340</v>
      </c>
    </row>
    <row r="146" spans="1:9" ht="14.1" customHeight="1">
      <c r="A146" s="27" t="s">
        <v>340</v>
      </c>
      <c r="B146" s="35"/>
      <c r="C146" s="35"/>
      <c r="D146" s="47" t="s">
        <v>684</v>
      </c>
      <c r="E146" s="33" t="s">
        <v>685</v>
      </c>
      <c r="F146" s="34">
        <v>132000</v>
      </c>
      <c r="I146" s="27" t="s">
        <v>340</v>
      </c>
    </row>
    <row r="147" spans="1:9" ht="14.1" customHeight="1">
      <c r="A147" s="27" t="s">
        <v>340</v>
      </c>
      <c r="B147" s="35"/>
      <c r="C147" s="35"/>
      <c r="D147" s="47" t="s">
        <v>686</v>
      </c>
      <c r="E147" s="33" t="s">
        <v>687</v>
      </c>
      <c r="F147" s="34">
        <v>-55000</v>
      </c>
      <c r="I147" s="27" t="s">
        <v>340</v>
      </c>
    </row>
    <row r="148" spans="1:9" ht="14.1" customHeight="1">
      <c r="A148" s="27" t="s">
        <v>340</v>
      </c>
      <c r="B148" s="35"/>
      <c r="C148" s="35"/>
      <c r="D148" s="47" t="s">
        <v>688</v>
      </c>
      <c r="E148" s="33" t="s">
        <v>689</v>
      </c>
      <c r="F148" s="34">
        <v>16380</v>
      </c>
      <c r="I148" s="27" t="s">
        <v>340</v>
      </c>
    </row>
    <row r="149" spans="1:9" ht="14.1" customHeight="1">
      <c r="A149" s="27" t="s">
        <v>340</v>
      </c>
      <c r="B149" s="35"/>
      <c r="C149" s="35"/>
      <c r="D149" s="47" t="s">
        <v>690</v>
      </c>
      <c r="E149" s="33" t="s">
        <v>691</v>
      </c>
      <c r="F149" s="34">
        <v>57700</v>
      </c>
      <c r="I149" s="27" t="s">
        <v>340</v>
      </c>
    </row>
    <row r="150" spans="1:9" ht="14.1" customHeight="1">
      <c r="A150" s="27" t="s">
        <v>340</v>
      </c>
      <c r="B150" s="35"/>
      <c r="C150" s="35"/>
      <c r="D150" s="47" t="s">
        <v>692</v>
      </c>
      <c r="E150" s="33" t="s">
        <v>693</v>
      </c>
      <c r="F150" s="34">
        <v>-43210</v>
      </c>
      <c r="I150" s="27" t="s">
        <v>340</v>
      </c>
    </row>
    <row r="151" spans="1:9" ht="14.1" customHeight="1">
      <c r="B151" s="33" t="s">
        <v>694</v>
      </c>
      <c r="C151" s="33" t="s">
        <v>695</v>
      </c>
      <c r="D151" s="33"/>
      <c r="E151" s="33"/>
      <c r="F151" s="34">
        <v>4519641965</v>
      </c>
    </row>
    <row r="152" spans="1:9" ht="14.1" customHeight="1">
      <c r="B152" s="33" t="s">
        <v>696</v>
      </c>
      <c r="C152" s="33" t="s">
        <v>697</v>
      </c>
      <c r="D152" s="33"/>
      <c r="E152" s="33"/>
      <c r="F152" s="34">
        <v>4519641965</v>
      </c>
    </row>
    <row r="153" spans="1:9" ht="14.1" customHeight="1">
      <c r="B153" s="33" t="s">
        <v>698</v>
      </c>
      <c r="C153" s="33" t="s">
        <v>697</v>
      </c>
      <c r="D153" s="33"/>
      <c r="E153" s="33"/>
      <c r="F153" s="34">
        <v>4502029785</v>
      </c>
    </row>
    <row r="154" spans="1:9" ht="14.1" customHeight="1">
      <c r="A154" s="27" t="s">
        <v>392</v>
      </c>
      <c r="B154" s="33" t="s">
        <v>699</v>
      </c>
      <c r="C154" s="33" t="s">
        <v>700</v>
      </c>
      <c r="D154" s="33"/>
      <c r="E154" s="33"/>
      <c r="F154" s="34">
        <v>4502029785</v>
      </c>
      <c r="G154" s="27" t="s">
        <v>880</v>
      </c>
      <c r="I154" s="27" t="s">
        <v>340</v>
      </c>
    </row>
    <row r="155" spans="1:9" ht="14.1" customHeight="1">
      <c r="B155" s="33" t="s">
        <v>701</v>
      </c>
      <c r="C155" s="33" t="s">
        <v>702</v>
      </c>
      <c r="D155" s="33"/>
      <c r="E155" s="33"/>
      <c r="F155" s="34">
        <v>17612180</v>
      </c>
    </row>
    <row r="156" spans="1:9" ht="14.1" customHeight="1">
      <c r="A156" s="27" t="s">
        <v>340</v>
      </c>
      <c r="B156" s="33" t="s">
        <v>703</v>
      </c>
      <c r="C156" s="33" t="s">
        <v>876</v>
      </c>
      <c r="D156" s="33"/>
      <c r="E156" s="33"/>
      <c r="F156" s="34">
        <v>36597269</v>
      </c>
      <c r="G156" s="27" t="s">
        <v>878</v>
      </c>
      <c r="I156" s="27" t="s">
        <v>340</v>
      </c>
    </row>
    <row r="157" spans="1:9" ht="14.1" customHeight="1">
      <c r="A157" s="27" t="s">
        <v>340</v>
      </c>
      <c r="B157" s="33" t="s">
        <v>704</v>
      </c>
      <c r="C157" s="33" t="s">
        <v>877</v>
      </c>
      <c r="D157" s="33"/>
      <c r="E157" s="33"/>
      <c r="F157" s="34">
        <v>-18985089</v>
      </c>
      <c r="G157" s="27" t="s">
        <v>879</v>
      </c>
      <c r="I157" s="27" t="s">
        <v>340</v>
      </c>
    </row>
    <row r="158" spans="1:9" ht="14.1" customHeight="1">
      <c r="B158" s="33" t="s">
        <v>705</v>
      </c>
      <c r="C158" s="33" t="s">
        <v>706</v>
      </c>
      <c r="D158" s="33"/>
      <c r="E158" s="33"/>
      <c r="F158" s="34">
        <v>18797103</v>
      </c>
    </row>
    <row r="159" spans="1:9" ht="14.1" customHeight="1">
      <c r="B159" s="33" t="s">
        <v>707</v>
      </c>
      <c r="C159" s="33" t="s">
        <v>708</v>
      </c>
      <c r="D159" s="33"/>
      <c r="E159" s="33"/>
      <c r="F159" s="34">
        <v>18797103</v>
      </c>
    </row>
    <row r="160" spans="1:9" ht="14.1" customHeight="1">
      <c r="B160" s="33" t="s">
        <v>709</v>
      </c>
      <c r="C160" s="33" t="s">
        <v>708</v>
      </c>
      <c r="D160" s="33"/>
      <c r="E160" s="33"/>
      <c r="F160" s="34">
        <v>13533999</v>
      </c>
    </row>
    <row r="161" spans="1:9" ht="14.1" customHeight="1">
      <c r="A161" s="27" t="s">
        <v>269</v>
      </c>
      <c r="B161" s="33" t="s">
        <v>710</v>
      </c>
      <c r="C161" s="33" t="s">
        <v>711</v>
      </c>
      <c r="D161" s="33"/>
      <c r="E161" s="33"/>
      <c r="F161" s="34">
        <v>6699999</v>
      </c>
      <c r="I161" s="27" t="s">
        <v>269</v>
      </c>
    </row>
    <row r="162" spans="1:9" ht="14.1" customHeight="1">
      <c r="A162" s="27" t="s">
        <v>337</v>
      </c>
      <c r="B162" s="33" t="s">
        <v>712</v>
      </c>
      <c r="C162" s="33" t="s">
        <v>337</v>
      </c>
      <c r="D162" s="33"/>
      <c r="E162" s="33"/>
      <c r="F162" s="34">
        <v>6834000</v>
      </c>
      <c r="I162" s="27" t="s">
        <v>337</v>
      </c>
    </row>
    <row r="163" spans="1:9" ht="14.1" customHeight="1">
      <c r="B163" s="33" t="s">
        <v>713</v>
      </c>
      <c r="C163" s="33" t="s">
        <v>714</v>
      </c>
      <c r="D163" s="33"/>
      <c r="E163" s="33"/>
      <c r="F163" s="34">
        <v>5263104</v>
      </c>
    </row>
    <row r="164" spans="1:9" ht="14.1" customHeight="1">
      <c r="A164" s="27" t="s">
        <v>19</v>
      </c>
      <c r="B164" s="33" t="s">
        <v>715</v>
      </c>
      <c r="C164" s="33" t="s">
        <v>716</v>
      </c>
      <c r="D164" s="33"/>
      <c r="E164" s="33"/>
      <c r="F164" s="34">
        <v>5263104</v>
      </c>
      <c r="I164" s="27" t="s">
        <v>19</v>
      </c>
    </row>
    <row r="165" spans="1:9" ht="14.1" customHeight="1">
      <c r="B165" s="33" t="s">
        <v>717</v>
      </c>
      <c r="C165" s="33" t="s">
        <v>718</v>
      </c>
      <c r="D165" s="33"/>
      <c r="E165" s="33"/>
      <c r="F165" s="34">
        <v>2700594173</v>
      </c>
    </row>
    <row r="166" spans="1:9" ht="14.1" customHeight="1">
      <c r="B166" s="33" t="s">
        <v>719</v>
      </c>
      <c r="C166" s="33" t="s">
        <v>720</v>
      </c>
      <c r="D166" s="33"/>
      <c r="E166" s="33"/>
      <c r="F166" s="34">
        <v>2700594173</v>
      </c>
    </row>
    <row r="167" spans="1:9" ht="14.1" customHeight="1">
      <c r="B167" s="33" t="s">
        <v>721</v>
      </c>
      <c r="C167" s="33" t="s">
        <v>720</v>
      </c>
      <c r="D167" s="33"/>
      <c r="E167" s="33"/>
      <c r="F167" s="34">
        <v>2700594173</v>
      </c>
    </row>
    <row r="168" spans="1:9" ht="14.1" customHeight="1">
      <c r="B168" s="33" t="s">
        <v>722</v>
      </c>
      <c r="C168" s="33" t="s">
        <v>723</v>
      </c>
      <c r="D168" s="33"/>
      <c r="E168" s="33"/>
      <c r="F168" s="34">
        <v>2700594173</v>
      </c>
    </row>
    <row r="169" spans="1:9" ht="14.1" customHeight="1">
      <c r="A169" s="27" t="s">
        <v>340</v>
      </c>
      <c r="B169" s="35"/>
      <c r="C169" s="35"/>
      <c r="D169" s="47" t="s">
        <v>724</v>
      </c>
      <c r="E169" s="33" t="s">
        <v>725</v>
      </c>
      <c r="F169" s="34">
        <v>1802534139</v>
      </c>
      <c r="I169" s="27" t="s">
        <v>339</v>
      </c>
    </row>
    <row r="170" spans="1:9" ht="14.1" customHeight="1">
      <c r="A170" s="27" t="s">
        <v>340</v>
      </c>
      <c r="B170" s="35"/>
      <c r="C170" s="35"/>
      <c r="D170" s="47" t="s">
        <v>726</v>
      </c>
      <c r="E170" s="33" t="s">
        <v>727</v>
      </c>
      <c r="F170" s="34">
        <v>886961034</v>
      </c>
      <c r="I170" s="27" t="s">
        <v>339</v>
      </c>
    </row>
    <row r="171" spans="1:9" ht="14.1" customHeight="1">
      <c r="A171" s="27" t="s">
        <v>340</v>
      </c>
      <c r="B171" s="35"/>
      <c r="C171" s="35"/>
      <c r="D171" s="47" t="s">
        <v>728</v>
      </c>
      <c r="E171" s="33" t="s">
        <v>729</v>
      </c>
      <c r="F171" s="34">
        <v>279000</v>
      </c>
      <c r="I171" s="27" t="s">
        <v>339</v>
      </c>
    </row>
    <row r="172" spans="1:9" ht="14.1" customHeight="1">
      <c r="A172" s="27" t="s">
        <v>881</v>
      </c>
      <c r="B172" s="35"/>
      <c r="C172" s="35"/>
      <c r="D172" s="47" t="s">
        <v>730</v>
      </c>
      <c r="E172" s="33" t="s">
        <v>731</v>
      </c>
      <c r="F172" s="34">
        <v>20000</v>
      </c>
      <c r="I172" s="27" t="s">
        <v>881</v>
      </c>
    </row>
    <row r="173" spans="1:9" ht="14.1" customHeight="1">
      <c r="A173" s="27" t="s">
        <v>881</v>
      </c>
      <c r="B173" s="35"/>
      <c r="C173" s="35"/>
      <c r="D173" s="47" t="s">
        <v>732</v>
      </c>
      <c r="E173" s="33" t="s">
        <v>733</v>
      </c>
      <c r="F173" s="34">
        <v>1800000</v>
      </c>
      <c r="I173" s="27" t="s">
        <v>881</v>
      </c>
    </row>
    <row r="174" spans="1:9" ht="14.1" customHeight="1">
      <c r="A174" s="27" t="s">
        <v>881</v>
      </c>
      <c r="B174" s="35"/>
      <c r="C174" s="35"/>
      <c r="D174" s="47" t="s">
        <v>734</v>
      </c>
      <c r="E174" s="33" t="s">
        <v>735</v>
      </c>
      <c r="F174" s="34">
        <v>9000000</v>
      </c>
      <c r="I174" s="27" t="s">
        <v>881</v>
      </c>
    </row>
    <row r="175" spans="1:9" ht="14.1" customHeight="1">
      <c r="B175" s="38" t="s">
        <v>736</v>
      </c>
      <c r="C175" s="38" t="s">
        <v>39</v>
      </c>
      <c r="D175" s="38"/>
      <c r="E175" s="38"/>
      <c r="F175" s="39">
        <v>10954833580</v>
      </c>
    </row>
    <row r="176" spans="1:9" ht="14.1" customHeight="1">
      <c r="B176" s="33" t="s">
        <v>737</v>
      </c>
      <c r="C176" s="33" t="s">
        <v>738</v>
      </c>
      <c r="D176" s="33"/>
      <c r="E176" s="33"/>
      <c r="F176" s="34">
        <v>10954833580</v>
      </c>
    </row>
    <row r="177" spans="1:9" ht="14.1" customHeight="1">
      <c r="B177" s="33" t="s">
        <v>739</v>
      </c>
      <c r="C177" s="33" t="s">
        <v>740</v>
      </c>
      <c r="D177" s="33"/>
      <c r="E177" s="33"/>
      <c r="F177" s="34">
        <v>11337000000</v>
      </c>
    </row>
    <row r="178" spans="1:9" ht="14.1" customHeight="1">
      <c r="B178" s="33" t="s">
        <v>741</v>
      </c>
      <c r="C178" s="33" t="s">
        <v>740</v>
      </c>
      <c r="D178" s="33"/>
      <c r="E178" s="33"/>
      <c r="F178" s="34">
        <v>11337000000</v>
      </c>
    </row>
    <row r="179" spans="1:9" ht="14.1" customHeight="1">
      <c r="A179" s="27" t="s">
        <v>40</v>
      </c>
      <c r="B179" s="33" t="s">
        <v>742</v>
      </c>
      <c r="C179" s="33" t="s">
        <v>743</v>
      </c>
      <c r="D179" s="33"/>
      <c r="E179" s="33"/>
      <c r="F179" s="34">
        <v>11337000000</v>
      </c>
      <c r="I179" s="27" t="s">
        <v>40</v>
      </c>
    </row>
    <row r="180" spans="1:9" ht="14.1" customHeight="1">
      <c r="B180" s="33" t="s">
        <v>744</v>
      </c>
      <c r="C180" s="33" t="s">
        <v>745</v>
      </c>
      <c r="D180" s="33"/>
      <c r="E180" s="33"/>
      <c r="F180" s="34">
        <v>1724549</v>
      </c>
    </row>
    <row r="181" spans="1:9" ht="14.1" customHeight="1">
      <c r="B181" s="33" t="s">
        <v>746</v>
      </c>
      <c r="C181" s="33" t="s">
        <v>745</v>
      </c>
      <c r="D181" s="33"/>
      <c r="E181" s="33"/>
      <c r="F181" s="34">
        <v>1724549</v>
      </c>
    </row>
    <row r="182" spans="1:9" ht="14.1" customHeight="1">
      <c r="A182" s="27" t="s">
        <v>369</v>
      </c>
      <c r="B182" s="33" t="s">
        <v>747</v>
      </c>
      <c r="C182" s="33" t="s">
        <v>748</v>
      </c>
      <c r="D182" s="33"/>
      <c r="E182" s="33"/>
      <c r="F182" s="34">
        <v>1724549</v>
      </c>
      <c r="I182" s="27" t="s">
        <v>369</v>
      </c>
    </row>
    <row r="183" spans="1:9" ht="14.1" customHeight="1">
      <c r="B183" s="33" t="s">
        <v>749</v>
      </c>
      <c r="C183" s="33" t="s">
        <v>155</v>
      </c>
      <c r="D183" s="33"/>
      <c r="E183" s="33"/>
      <c r="F183" s="34">
        <v>4630564</v>
      </c>
    </row>
    <row r="184" spans="1:9" ht="14.1" customHeight="1">
      <c r="B184" s="33" t="s">
        <v>750</v>
      </c>
      <c r="C184" s="33" t="s">
        <v>155</v>
      </c>
      <c r="D184" s="33"/>
      <c r="E184" s="33"/>
      <c r="F184" s="34">
        <v>4630564</v>
      </c>
    </row>
    <row r="185" spans="1:9" ht="14.1" customHeight="1">
      <c r="A185" s="27" t="s">
        <v>155</v>
      </c>
      <c r="B185" s="33" t="s">
        <v>751</v>
      </c>
      <c r="C185" s="33" t="s">
        <v>752</v>
      </c>
      <c r="D185" s="33"/>
      <c r="E185" s="33"/>
      <c r="F185" s="34">
        <v>4630564</v>
      </c>
      <c r="I185" s="27" t="s">
        <v>155</v>
      </c>
    </row>
    <row r="186" spans="1:9" ht="14.1" customHeight="1">
      <c r="B186" s="33" t="s">
        <v>753</v>
      </c>
      <c r="C186" s="33" t="s">
        <v>754</v>
      </c>
      <c r="D186" s="33"/>
      <c r="E186" s="33"/>
      <c r="F186" s="34">
        <v>-388521533</v>
      </c>
    </row>
    <row r="187" spans="1:9" ht="14.1" customHeight="1">
      <c r="B187" s="33" t="s">
        <v>755</v>
      </c>
      <c r="C187" s="33" t="s">
        <v>756</v>
      </c>
      <c r="D187" s="33"/>
      <c r="E187" s="33"/>
      <c r="F187" s="34">
        <v>38648527</v>
      </c>
    </row>
    <row r="188" spans="1:9" ht="14.1" customHeight="1">
      <c r="A188" s="27" t="s">
        <v>882</v>
      </c>
      <c r="B188" s="33" t="s">
        <v>757</v>
      </c>
      <c r="C188" s="33" t="s">
        <v>758</v>
      </c>
      <c r="D188" s="33"/>
      <c r="E188" s="33"/>
      <c r="F188" s="34">
        <v>38648527</v>
      </c>
      <c r="I188" s="27" t="s">
        <v>882</v>
      </c>
    </row>
    <row r="189" spans="1:9" ht="14.1" customHeight="1">
      <c r="B189" s="33" t="s">
        <v>759</v>
      </c>
      <c r="C189" s="33" t="s">
        <v>760</v>
      </c>
      <c r="D189" s="33"/>
      <c r="E189" s="33"/>
      <c r="F189" s="34">
        <v>-427170060</v>
      </c>
    </row>
    <row r="190" spans="1:9" ht="14.1" customHeight="1">
      <c r="A190" s="27" t="s">
        <v>201</v>
      </c>
      <c r="B190" s="33" t="s">
        <v>761</v>
      </c>
      <c r="C190" s="33" t="s">
        <v>201</v>
      </c>
      <c r="D190" s="33"/>
      <c r="E190" s="33"/>
      <c r="F190" s="34">
        <v>-427170060</v>
      </c>
      <c r="I190" s="27" t="s">
        <v>201</v>
      </c>
    </row>
    <row r="191" spans="1:9" ht="14.1" customHeight="1">
      <c r="B191" s="38" t="s">
        <v>762</v>
      </c>
      <c r="C191" s="38" t="s">
        <v>763</v>
      </c>
      <c r="D191" s="38"/>
      <c r="E191" s="38"/>
      <c r="F191" s="39">
        <v>189748248</v>
      </c>
    </row>
    <row r="192" spans="1:9" ht="14.1" customHeight="1">
      <c r="B192" s="33" t="s">
        <v>764</v>
      </c>
      <c r="C192" s="33" t="s">
        <v>54</v>
      </c>
      <c r="D192" s="33"/>
      <c r="E192" s="33"/>
      <c r="F192" s="34">
        <v>189748248</v>
      </c>
    </row>
    <row r="193" spans="1:10" ht="14.1" customHeight="1">
      <c r="B193" s="33" t="s">
        <v>765</v>
      </c>
      <c r="C193" s="33" t="s">
        <v>766</v>
      </c>
      <c r="D193" s="33"/>
      <c r="E193" s="33"/>
      <c r="F193" s="34">
        <v>119532014</v>
      </c>
    </row>
    <row r="194" spans="1:10" ht="14.1" customHeight="1">
      <c r="B194" s="33" t="s">
        <v>767</v>
      </c>
      <c r="C194" s="33" t="s">
        <v>768</v>
      </c>
      <c r="D194" s="33"/>
      <c r="E194" s="33"/>
      <c r="F194" s="34">
        <v>110286198</v>
      </c>
    </row>
    <row r="195" spans="1:10" ht="14.1" customHeight="1">
      <c r="B195" s="33" t="s">
        <v>769</v>
      </c>
      <c r="C195" s="33" t="s">
        <v>884</v>
      </c>
      <c r="D195" s="33"/>
      <c r="E195" s="33"/>
      <c r="F195" s="34">
        <v>110286198</v>
      </c>
    </row>
    <row r="196" spans="1:10" ht="14.1" customHeight="1">
      <c r="B196" s="33" t="s">
        <v>770</v>
      </c>
      <c r="C196" s="33" t="s">
        <v>768</v>
      </c>
      <c r="D196" s="33"/>
      <c r="E196" s="33"/>
      <c r="F196" s="34">
        <v>9245816</v>
      </c>
    </row>
    <row r="197" spans="1:10" ht="14.1" customHeight="1">
      <c r="B197" s="33" t="s">
        <v>771</v>
      </c>
      <c r="C197" s="33" t="s">
        <v>885</v>
      </c>
      <c r="D197" s="33"/>
      <c r="E197" s="33"/>
      <c r="F197" s="34">
        <v>7500000</v>
      </c>
    </row>
    <row r="198" spans="1:10" ht="14.1" customHeight="1">
      <c r="B198" s="33" t="s">
        <v>772</v>
      </c>
      <c r="C198" s="33" t="s">
        <v>886</v>
      </c>
      <c r="D198" s="33"/>
      <c r="E198" s="33"/>
      <c r="F198" s="34">
        <v>1745816</v>
      </c>
    </row>
    <row r="199" spans="1:10" ht="14.1" customHeight="1">
      <c r="B199" s="33" t="s">
        <v>773</v>
      </c>
      <c r="C199" s="33" t="s">
        <v>774</v>
      </c>
      <c r="D199" s="33"/>
      <c r="E199" s="33"/>
      <c r="F199" s="34">
        <v>11368244</v>
      </c>
    </row>
    <row r="200" spans="1:10" ht="14.1" customHeight="1">
      <c r="B200" s="33" t="s">
        <v>775</v>
      </c>
      <c r="C200" s="33" t="s">
        <v>774</v>
      </c>
      <c r="D200" s="33"/>
      <c r="E200" s="33"/>
      <c r="F200" s="34">
        <v>11368244</v>
      </c>
    </row>
    <row r="201" spans="1:10" ht="14.1" customHeight="1">
      <c r="A201" s="27" t="s">
        <v>307</v>
      </c>
      <c r="B201" s="33" t="s">
        <v>776</v>
      </c>
      <c r="C201" s="33" t="s">
        <v>777</v>
      </c>
      <c r="D201" s="33"/>
      <c r="E201" s="33"/>
      <c r="F201" s="34">
        <v>11368244</v>
      </c>
      <c r="J201" s="27" t="s">
        <v>307</v>
      </c>
    </row>
    <row r="202" spans="1:10" ht="14.1" customHeight="1">
      <c r="B202" s="33" t="s">
        <v>778</v>
      </c>
      <c r="C202" s="33" t="s">
        <v>779</v>
      </c>
      <c r="D202" s="33"/>
      <c r="E202" s="33"/>
      <c r="F202" s="34">
        <v>39837509</v>
      </c>
    </row>
    <row r="203" spans="1:10" ht="14.1" customHeight="1">
      <c r="B203" s="33" t="s">
        <v>780</v>
      </c>
      <c r="C203" s="33" t="s">
        <v>781</v>
      </c>
      <c r="D203" s="33"/>
      <c r="E203" s="33"/>
      <c r="F203" s="34">
        <v>4293856</v>
      </c>
    </row>
    <row r="204" spans="1:10" ht="14.1" customHeight="1">
      <c r="A204" s="27" t="s">
        <v>332</v>
      </c>
      <c r="B204" s="33" t="s">
        <v>782</v>
      </c>
      <c r="C204" s="33" t="s">
        <v>783</v>
      </c>
      <c r="D204" s="33"/>
      <c r="E204" s="33"/>
      <c r="F204" s="34">
        <v>4293856</v>
      </c>
      <c r="J204" s="27" t="s">
        <v>332</v>
      </c>
    </row>
    <row r="205" spans="1:10" ht="14.1" customHeight="1">
      <c r="B205" s="33" t="s">
        <v>784</v>
      </c>
      <c r="C205" s="33" t="s">
        <v>785</v>
      </c>
      <c r="D205" s="33"/>
      <c r="E205" s="33"/>
      <c r="F205" s="34">
        <v>31782933</v>
      </c>
    </row>
    <row r="206" spans="1:10" ht="14.1" customHeight="1">
      <c r="A206" s="27" t="s">
        <v>256</v>
      </c>
      <c r="B206" s="33" t="s">
        <v>786</v>
      </c>
      <c r="C206" s="33" t="s">
        <v>887</v>
      </c>
      <c r="D206" s="33"/>
      <c r="E206" s="33"/>
      <c r="F206" s="34">
        <v>29716500</v>
      </c>
      <c r="J206" s="27" t="s">
        <v>256</v>
      </c>
    </row>
    <row r="207" spans="1:10" ht="14.1" customHeight="1">
      <c r="A207" s="27" t="s">
        <v>256</v>
      </c>
      <c r="B207" s="33" t="s">
        <v>787</v>
      </c>
      <c r="C207" s="33" t="s">
        <v>888</v>
      </c>
      <c r="D207" s="33"/>
      <c r="E207" s="33"/>
      <c r="F207" s="34">
        <v>2066433</v>
      </c>
      <c r="J207" s="27" t="s">
        <v>256</v>
      </c>
    </row>
    <row r="208" spans="1:10" ht="14.1" customHeight="1">
      <c r="B208" s="33" t="s">
        <v>788</v>
      </c>
      <c r="C208" s="33" t="s">
        <v>789</v>
      </c>
      <c r="D208" s="33"/>
      <c r="E208" s="33"/>
      <c r="F208" s="34">
        <v>3760720</v>
      </c>
    </row>
    <row r="209" spans="1:10" ht="14.1" customHeight="1">
      <c r="A209" s="27" t="s">
        <v>251</v>
      </c>
      <c r="B209" s="33" t="s">
        <v>790</v>
      </c>
      <c r="C209" s="33" t="s">
        <v>791</v>
      </c>
      <c r="D209" s="33"/>
      <c r="E209" s="33"/>
      <c r="F209" s="34">
        <v>3760720</v>
      </c>
      <c r="J209" s="27" t="s">
        <v>251</v>
      </c>
    </row>
    <row r="210" spans="1:10" ht="14.1" customHeight="1">
      <c r="B210" s="33" t="s">
        <v>792</v>
      </c>
      <c r="C210" s="33" t="s">
        <v>793</v>
      </c>
      <c r="D210" s="33"/>
      <c r="E210" s="33"/>
      <c r="F210" s="34">
        <v>19010481</v>
      </c>
    </row>
    <row r="211" spans="1:10" ht="14.1" customHeight="1">
      <c r="B211" s="33" t="s">
        <v>794</v>
      </c>
      <c r="C211" s="33" t="s">
        <v>793</v>
      </c>
      <c r="D211" s="33"/>
      <c r="E211" s="33"/>
      <c r="F211" s="34">
        <v>19010481</v>
      </c>
    </row>
    <row r="212" spans="1:10" ht="14.1" customHeight="1">
      <c r="A212" s="27" t="s">
        <v>251</v>
      </c>
      <c r="B212" s="33" t="s">
        <v>795</v>
      </c>
      <c r="C212" s="33" t="s">
        <v>796</v>
      </c>
      <c r="D212" s="33"/>
      <c r="E212" s="33"/>
      <c r="F212" s="34">
        <v>78</v>
      </c>
      <c r="J212" s="27" t="s">
        <v>251</v>
      </c>
    </row>
    <row r="213" spans="1:10" ht="14.1" customHeight="1">
      <c r="A213" s="27" t="s">
        <v>251</v>
      </c>
      <c r="B213" s="33" t="s">
        <v>797</v>
      </c>
      <c r="C213" s="33" t="s">
        <v>798</v>
      </c>
      <c r="D213" s="33"/>
      <c r="E213" s="33"/>
      <c r="F213" s="34">
        <v>11741022</v>
      </c>
      <c r="J213" s="27" t="s">
        <v>251</v>
      </c>
    </row>
    <row r="214" spans="1:10" ht="14.1" customHeight="1">
      <c r="A214" s="27" t="s">
        <v>251</v>
      </c>
      <c r="B214" s="33" t="s">
        <v>799</v>
      </c>
      <c r="C214" s="33" t="s">
        <v>800</v>
      </c>
      <c r="D214" s="33"/>
      <c r="E214" s="33"/>
      <c r="F214" s="34">
        <v>2835034</v>
      </c>
      <c r="J214" s="27" t="s">
        <v>251</v>
      </c>
    </row>
    <row r="215" spans="1:10" ht="14.1" customHeight="1">
      <c r="A215" s="27" t="s">
        <v>251</v>
      </c>
      <c r="B215" s="33" t="s">
        <v>801</v>
      </c>
      <c r="C215" s="33" t="s">
        <v>802</v>
      </c>
      <c r="D215" s="33"/>
      <c r="E215" s="33"/>
      <c r="F215" s="34">
        <v>4434347</v>
      </c>
      <c r="J215" s="27" t="s">
        <v>251</v>
      </c>
    </row>
    <row r="216" spans="1:10" ht="14.1" customHeight="1">
      <c r="B216" s="38" t="s">
        <v>803</v>
      </c>
      <c r="C216" s="38" t="s">
        <v>804</v>
      </c>
      <c r="D216" s="38"/>
      <c r="E216" s="38"/>
      <c r="F216" s="39">
        <v>616918308</v>
      </c>
    </row>
    <row r="217" spans="1:10" ht="14.1" customHeight="1">
      <c r="B217" s="33" t="s">
        <v>805</v>
      </c>
      <c r="C217" s="33" t="s">
        <v>806</v>
      </c>
      <c r="D217" s="33"/>
      <c r="E217" s="33"/>
      <c r="F217" s="34">
        <v>616918308</v>
      </c>
    </row>
    <row r="218" spans="1:10" ht="14.1" customHeight="1">
      <c r="B218" s="33" t="s">
        <v>807</v>
      </c>
      <c r="C218" s="33" t="s">
        <v>808</v>
      </c>
      <c r="D218" s="33"/>
      <c r="E218" s="33"/>
      <c r="F218" s="34">
        <v>61338969</v>
      </c>
    </row>
    <row r="219" spans="1:10" ht="14.1" customHeight="1">
      <c r="B219" s="33" t="s">
        <v>809</v>
      </c>
      <c r="C219" s="33" t="s">
        <v>810</v>
      </c>
      <c r="D219" s="33"/>
      <c r="E219" s="33"/>
      <c r="F219" s="34">
        <v>7575509</v>
      </c>
    </row>
    <row r="220" spans="1:10" ht="14.1" customHeight="1">
      <c r="A220" s="27" t="s">
        <v>62</v>
      </c>
      <c r="B220" s="33" t="s">
        <v>811</v>
      </c>
      <c r="C220" s="33" t="s">
        <v>889</v>
      </c>
      <c r="D220" s="33"/>
      <c r="E220" s="33"/>
      <c r="F220" s="34">
        <v>7575509</v>
      </c>
      <c r="J220" s="27" t="s">
        <v>62</v>
      </c>
    </row>
    <row r="221" spans="1:10" ht="14.1" customHeight="1">
      <c r="B221" s="33" t="s">
        <v>812</v>
      </c>
      <c r="C221" s="33" t="s">
        <v>813</v>
      </c>
      <c r="D221" s="33"/>
      <c r="E221" s="33"/>
      <c r="F221" s="34">
        <v>53763460</v>
      </c>
    </row>
    <row r="222" spans="1:10" ht="14.1" customHeight="1">
      <c r="A222" s="27" t="s">
        <v>333</v>
      </c>
      <c r="B222" s="33" t="s">
        <v>814</v>
      </c>
      <c r="C222" s="33" t="s">
        <v>815</v>
      </c>
      <c r="D222" s="33"/>
      <c r="E222" s="33"/>
      <c r="F222" s="34">
        <v>46090280</v>
      </c>
      <c r="J222" s="27" t="s">
        <v>333</v>
      </c>
    </row>
    <row r="223" spans="1:10" ht="14.1" customHeight="1">
      <c r="A223" s="27" t="s">
        <v>333</v>
      </c>
      <c r="B223" s="33" t="s">
        <v>816</v>
      </c>
      <c r="C223" s="33" t="s">
        <v>817</v>
      </c>
      <c r="D223" s="33"/>
      <c r="E223" s="33"/>
      <c r="F223" s="34">
        <v>4082346</v>
      </c>
      <c r="J223" s="27" t="s">
        <v>333</v>
      </c>
    </row>
    <row r="224" spans="1:10" ht="14.1" customHeight="1">
      <c r="A224" s="27" t="s">
        <v>179</v>
      </c>
      <c r="B224" s="33" t="s">
        <v>818</v>
      </c>
      <c r="C224" s="33" t="s">
        <v>819</v>
      </c>
      <c r="D224" s="33"/>
      <c r="E224" s="33"/>
      <c r="F224" s="34">
        <v>3590834</v>
      </c>
      <c r="J224" s="27" t="s">
        <v>179</v>
      </c>
    </row>
    <row r="225" spans="1:10" ht="14.1" customHeight="1">
      <c r="B225" s="33" t="s">
        <v>820</v>
      </c>
      <c r="C225" s="33" t="s">
        <v>821</v>
      </c>
      <c r="D225" s="33"/>
      <c r="E225" s="33"/>
      <c r="F225" s="34">
        <v>555579339</v>
      </c>
    </row>
    <row r="226" spans="1:10" ht="14.1" customHeight="1">
      <c r="B226" s="33" t="s">
        <v>822</v>
      </c>
      <c r="C226" s="33" t="s">
        <v>823</v>
      </c>
      <c r="D226" s="33"/>
      <c r="E226" s="33"/>
      <c r="F226" s="34">
        <v>480601656</v>
      </c>
    </row>
    <row r="227" spans="1:10" ht="14.1" customHeight="1">
      <c r="A227" s="27" t="s">
        <v>165</v>
      </c>
      <c r="B227" s="33" t="s">
        <v>824</v>
      </c>
      <c r="C227" s="33" t="s">
        <v>825</v>
      </c>
      <c r="D227" s="33"/>
      <c r="E227" s="33"/>
      <c r="F227" s="34">
        <v>238872219</v>
      </c>
      <c r="J227" s="27" t="s">
        <v>165</v>
      </c>
    </row>
    <row r="228" spans="1:10" ht="14.1" customHeight="1">
      <c r="A228" s="27" t="s">
        <v>165</v>
      </c>
      <c r="B228" s="33" t="s">
        <v>826</v>
      </c>
      <c r="C228" s="33" t="s">
        <v>827</v>
      </c>
      <c r="D228" s="33"/>
      <c r="E228" s="33"/>
      <c r="F228" s="34">
        <v>7500000</v>
      </c>
      <c r="J228" s="27" t="s">
        <v>165</v>
      </c>
    </row>
    <row r="229" spans="1:10" ht="14.1" customHeight="1">
      <c r="A229" s="27" t="s">
        <v>165</v>
      </c>
      <c r="B229" s="33" t="s">
        <v>828</v>
      </c>
      <c r="C229" s="33" t="s">
        <v>829</v>
      </c>
      <c r="D229" s="33"/>
      <c r="E229" s="33"/>
      <c r="F229" s="34">
        <v>5454546</v>
      </c>
      <c r="J229" s="27" t="s">
        <v>165</v>
      </c>
    </row>
    <row r="230" spans="1:10" ht="14.1" customHeight="1">
      <c r="A230" s="27" t="s">
        <v>353</v>
      </c>
      <c r="B230" s="33" t="s">
        <v>830</v>
      </c>
      <c r="C230" s="33" t="s">
        <v>831</v>
      </c>
      <c r="D230" s="33"/>
      <c r="E230" s="33"/>
      <c r="F230" s="34">
        <v>80400000</v>
      </c>
      <c r="J230" s="27" t="s">
        <v>353</v>
      </c>
    </row>
    <row r="231" spans="1:10" ht="14.1" customHeight="1">
      <c r="A231" s="27" t="s">
        <v>354</v>
      </c>
      <c r="B231" s="33" t="s">
        <v>832</v>
      </c>
      <c r="C231" s="33" t="s">
        <v>417</v>
      </c>
      <c r="D231" s="33"/>
      <c r="E231" s="33"/>
      <c r="F231" s="34">
        <v>6699999</v>
      </c>
      <c r="J231" s="27" t="s">
        <v>354</v>
      </c>
    </row>
    <row r="232" spans="1:10" ht="14.1" customHeight="1">
      <c r="A232" s="27" t="s">
        <v>355</v>
      </c>
      <c r="B232" s="33" t="s">
        <v>833</v>
      </c>
      <c r="C232" s="33" t="s">
        <v>834</v>
      </c>
      <c r="D232" s="33"/>
      <c r="E232" s="33"/>
      <c r="F232" s="34">
        <v>13266000</v>
      </c>
      <c r="J232" s="27" t="s">
        <v>355</v>
      </c>
    </row>
    <row r="233" spans="1:10" ht="14.1" customHeight="1">
      <c r="A233" s="27" t="s">
        <v>891</v>
      </c>
      <c r="B233" s="33" t="s">
        <v>835</v>
      </c>
      <c r="C233" s="33" t="s">
        <v>836</v>
      </c>
      <c r="D233" s="33"/>
      <c r="E233" s="33"/>
      <c r="F233" s="34">
        <v>3092730</v>
      </c>
      <c r="J233" s="27" t="s">
        <v>891</v>
      </c>
    </row>
    <row r="234" spans="1:10" ht="14.1" customHeight="1">
      <c r="A234" s="27" t="s">
        <v>891</v>
      </c>
      <c r="B234" s="33" t="s">
        <v>837</v>
      </c>
      <c r="C234" s="33" t="s">
        <v>838</v>
      </c>
      <c r="D234" s="33"/>
      <c r="E234" s="33"/>
      <c r="F234" s="34">
        <v>1140909</v>
      </c>
      <c r="J234" s="27" t="s">
        <v>891</v>
      </c>
    </row>
    <row r="235" spans="1:10" ht="14.1" customHeight="1">
      <c r="A235" s="27" t="s">
        <v>165</v>
      </c>
      <c r="B235" s="33" t="s">
        <v>839</v>
      </c>
      <c r="C235" s="33" t="s">
        <v>840</v>
      </c>
      <c r="D235" s="33"/>
      <c r="E235" s="33"/>
      <c r="F235" s="34">
        <v>3750000</v>
      </c>
      <c r="J235" s="27" t="s">
        <v>165</v>
      </c>
    </row>
    <row r="236" spans="1:10" ht="14.1" customHeight="1">
      <c r="A236" s="27" t="s">
        <v>429</v>
      </c>
      <c r="B236" s="33" t="s">
        <v>841</v>
      </c>
      <c r="C236" s="33" t="s">
        <v>842</v>
      </c>
      <c r="D236" s="33"/>
      <c r="E236" s="33"/>
      <c r="F236" s="34">
        <v>17606961</v>
      </c>
      <c r="J236" s="27" t="s">
        <v>429</v>
      </c>
    </row>
    <row r="237" spans="1:10" ht="14.1" customHeight="1">
      <c r="A237" s="27" t="s">
        <v>892</v>
      </c>
      <c r="B237" s="33" t="s">
        <v>843</v>
      </c>
      <c r="C237" s="33" t="s">
        <v>844</v>
      </c>
      <c r="D237" s="33"/>
      <c r="E237" s="33"/>
      <c r="F237" s="34">
        <v>62294634</v>
      </c>
      <c r="J237" s="27" t="s">
        <v>892</v>
      </c>
    </row>
    <row r="238" spans="1:10" ht="14.1" customHeight="1">
      <c r="A238" s="27" t="s">
        <v>72</v>
      </c>
      <c r="B238" s="33" t="s">
        <v>845</v>
      </c>
      <c r="C238" s="33" t="s">
        <v>846</v>
      </c>
      <c r="D238" s="33"/>
      <c r="E238" s="33"/>
      <c r="F238" s="34">
        <v>4620410</v>
      </c>
      <c r="J238" s="27" t="s">
        <v>72</v>
      </c>
    </row>
    <row r="239" spans="1:10" ht="14.1" customHeight="1">
      <c r="A239" s="27" t="s">
        <v>72</v>
      </c>
      <c r="B239" s="33" t="s">
        <v>847</v>
      </c>
      <c r="C239" s="33" t="s">
        <v>848</v>
      </c>
      <c r="D239" s="33"/>
      <c r="E239" s="33"/>
      <c r="F239" s="34">
        <v>1524546</v>
      </c>
      <c r="J239" s="27" t="s">
        <v>72</v>
      </c>
    </row>
    <row r="240" spans="1:10" ht="14.1" customHeight="1">
      <c r="A240" s="27" t="s">
        <v>72</v>
      </c>
      <c r="B240" s="33" t="s">
        <v>849</v>
      </c>
      <c r="C240" s="33" t="s">
        <v>850</v>
      </c>
      <c r="D240" s="33"/>
      <c r="E240" s="33"/>
      <c r="F240" s="34">
        <v>533212</v>
      </c>
      <c r="J240" s="27" t="s">
        <v>72</v>
      </c>
    </row>
    <row r="241" spans="1:10" ht="14.1" customHeight="1">
      <c r="A241" s="27" t="s">
        <v>72</v>
      </c>
      <c r="B241" s="33" t="s">
        <v>851</v>
      </c>
      <c r="C241" s="33" t="s">
        <v>852</v>
      </c>
      <c r="D241" s="33"/>
      <c r="E241" s="33"/>
      <c r="F241" s="34">
        <v>33845490</v>
      </c>
      <c r="J241" s="27" t="s">
        <v>72</v>
      </c>
    </row>
    <row r="242" spans="1:10" ht="14.1" customHeight="1">
      <c r="B242" s="33" t="s">
        <v>853</v>
      </c>
      <c r="C242" s="33" t="s">
        <v>438</v>
      </c>
      <c r="D242" s="33"/>
      <c r="E242" s="33"/>
      <c r="F242" s="34">
        <v>74927683</v>
      </c>
    </row>
    <row r="243" spans="1:10" ht="14.1" customHeight="1">
      <c r="A243" s="27" t="s">
        <v>890</v>
      </c>
      <c r="B243" s="33" t="s">
        <v>854</v>
      </c>
      <c r="C243" s="33" t="s">
        <v>855</v>
      </c>
      <c r="D243" s="33"/>
      <c r="E243" s="33"/>
      <c r="F243" s="34">
        <v>62117931</v>
      </c>
      <c r="J243" s="27" t="s">
        <v>890</v>
      </c>
    </row>
    <row r="244" spans="1:10" ht="14.1" customHeight="1">
      <c r="A244" s="27" t="s">
        <v>890</v>
      </c>
      <c r="B244" s="33" t="s">
        <v>856</v>
      </c>
      <c r="C244" s="33" t="s">
        <v>857</v>
      </c>
      <c r="D244" s="33"/>
      <c r="E244" s="33"/>
      <c r="F244" s="34">
        <v>887753</v>
      </c>
      <c r="J244" s="27" t="s">
        <v>890</v>
      </c>
    </row>
    <row r="245" spans="1:10" ht="14.1" customHeight="1">
      <c r="A245" s="27" t="s">
        <v>265</v>
      </c>
      <c r="B245" s="33" t="s">
        <v>858</v>
      </c>
      <c r="C245" s="33" t="s">
        <v>859</v>
      </c>
      <c r="D245" s="33"/>
      <c r="E245" s="33"/>
      <c r="F245" s="34">
        <v>11921999</v>
      </c>
      <c r="J245" s="27" t="s">
        <v>265</v>
      </c>
    </row>
    <row r="246" spans="1:10" ht="14.1" customHeight="1">
      <c r="B246" s="33" t="s">
        <v>860</v>
      </c>
      <c r="C246" s="33" t="s">
        <v>861</v>
      </c>
      <c r="D246" s="33"/>
      <c r="E246" s="33"/>
      <c r="F246" s="34">
        <v>50000</v>
      </c>
    </row>
    <row r="247" spans="1:10" ht="14.1" customHeight="1">
      <c r="A247" s="27" t="s">
        <v>72</v>
      </c>
      <c r="B247" s="36" t="s">
        <v>862</v>
      </c>
      <c r="C247" s="36" t="s">
        <v>863</v>
      </c>
      <c r="D247" s="36"/>
      <c r="E247" s="36"/>
      <c r="F247" s="37">
        <v>50000</v>
      </c>
      <c r="J247" s="27" t="s">
        <v>72</v>
      </c>
    </row>
    <row r="248" spans="1:10" ht="17.25" customHeight="1">
      <c r="C248" s="29"/>
    </row>
    <row r="249" spans="1:10" ht="15.75" customHeight="1">
      <c r="B249" s="30" t="s">
        <v>864</v>
      </c>
    </row>
  </sheetData>
  <autoFilter ref="A4:G247" xr:uid="{9BD8BFF8-5C51-4611-ACE0-83C7F49CAEE9}"/>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859FB-B666-4BB7-A180-641E8626926D}">
  <sheetPr codeName="Hoja10">
    <tabColor rgb="FF66FFCC"/>
  </sheetPr>
  <dimension ref="B1:G46"/>
  <sheetViews>
    <sheetView showGridLines="0" topLeftCell="A42" zoomScaleNormal="100" workbookViewId="0">
      <selection activeCell="B62" sqref="B62"/>
    </sheetView>
  </sheetViews>
  <sheetFormatPr baseColWidth="10" defaultColWidth="11.44140625" defaultRowHeight="13.8"/>
  <cols>
    <col min="1" max="1" width="7" style="68" customWidth="1"/>
    <col min="2" max="2" width="72.109375" style="73" customWidth="1"/>
    <col min="3" max="3" width="20" style="227" customWidth="1"/>
    <col min="4" max="4" width="20.44140625" style="227" customWidth="1"/>
    <col min="5" max="5" width="11.6640625" style="68" bestFit="1" customWidth="1"/>
    <col min="6" max="6" width="11.44140625" style="68"/>
    <col min="7" max="7" width="14.33203125" style="68" bestFit="1" customWidth="1"/>
    <col min="8" max="16384" width="11.44140625" style="68"/>
  </cols>
  <sheetData>
    <row r="1" spans="2:6" ht="13.2" customHeight="1">
      <c r="B1" s="575" t="s">
        <v>350</v>
      </c>
      <c r="C1" s="575"/>
      <c r="D1" s="575"/>
      <c r="E1" s="67"/>
      <c r="F1" s="67"/>
    </row>
    <row r="2" spans="2:6" ht="13.2" customHeight="1">
      <c r="B2" s="575"/>
      <c r="C2" s="575"/>
      <c r="D2" s="575"/>
      <c r="E2" s="67"/>
      <c r="F2" s="67"/>
    </row>
    <row r="3" spans="2:6" ht="14.4">
      <c r="B3" s="576" t="s">
        <v>86</v>
      </c>
      <c r="C3" s="576"/>
      <c r="D3" s="576"/>
      <c r="E3" s="67"/>
      <c r="F3" s="67"/>
    </row>
    <row r="4" spans="2:6" ht="14.4">
      <c r="B4" s="577" t="s">
        <v>1929</v>
      </c>
      <c r="C4" s="577"/>
      <c r="D4" s="577"/>
      <c r="E4" s="67"/>
      <c r="F4" s="67"/>
    </row>
    <row r="5" spans="2:6" ht="14.4">
      <c r="B5" s="572" t="s">
        <v>320</v>
      </c>
      <c r="C5" s="572"/>
      <c r="D5" s="572"/>
      <c r="E5" s="67"/>
      <c r="F5" s="67"/>
    </row>
    <row r="6" spans="2:6" ht="18">
      <c r="B6" s="69"/>
      <c r="C6" s="223"/>
      <c r="D6" s="223"/>
      <c r="E6" s="67"/>
      <c r="F6" s="67"/>
    </row>
    <row r="7" spans="2:6" ht="14.4" customHeight="1">
      <c r="B7" s="570"/>
      <c r="C7" s="578" t="s">
        <v>1897</v>
      </c>
      <c r="D7" s="578" t="s">
        <v>1560</v>
      </c>
      <c r="E7" s="67"/>
      <c r="F7" s="67"/>
    </row>
    <row r="8" spans="2:6" ht="14.4">
      <c r="B8" s="570"/>
      <c r="C8" s="578"/>
      <c r="D8" s="578"/>
      <c r="E8" s="67"/>
      <c r="F8" s="67"/>
    </row>
    <row r="9" spans="2:6" ht="14.4">
      <c r="B9" s="148" t="s">
        <v>87</v>
      </c>
      <c r="C9" s="224"/>
      <c r="D9" s="224"/>
      <c r="E9" s="67"/>
      <c r="F9" s="67"/>
    </row>
    <row r="10" spans="2:6" ht="14.4">
      <c r="B10" s="146" t="s">
        <v>88</v>
      </c>
      <c r="C10" s="222">
        <v>44792830153</v>
      </c>
      <c r="D10" s="221">
        <v>8327831115</v>
      </c>
      <c r="E10" s="67"/>
      <c r="F10" s="67"/>
    </row>
    <row r="11" spans="2:6" ht="14.4">
      <c r="B11" s="146" t="s">
        <v>419</v>
      </c>
      <c r="C11" s="222">
        <v>-1509451400</v>
      </c>
      <c r="D11" s="221">
        <v>-642840911</v>
      </c>
      <c r="E11" s="67"/>
      <c r="F11" s="67"/>
    </row>
    <row r="12" spans="2:6" ht="14.4">
      <c r="B12" s="146" t="s">
        <v>267</v>
      </c>
      <c r="C12" s="558">
        <v>-2955359748</v>
      </c>
      <c r="D12" s="221">
        <v>-1782501483</v>
      </c>
      <c r="E12" s="557"/>
      <c r="F12" s="67"/>
    </row>
    <row r="13" spans="2:6" ht="14.4">
      <c r="B13" s="146" t="s">
        <v>89</v>
      </c>
      <c r="C13" s="221"/>
      <c r="D13" s="221"/>
      <c r="E13" s="67"/>
      <c r="F13" s="67"/>
    </row>
    <row r="14" spans="2:6" ht="27.6">
      <c r="B14" s="147" t="s">
        <v>90</v>
      </c>
      <c r="C14" s="225">
        <v>40328019005</v>
      </c>
      <c r="D14" s="225">
        <v>5902488721</v>
      </c>
      <c r="E14" s="70"/>
      <c r="F14" s="67"/>
    </row>
    <row r="15" spans="2:6" ht="14.4">
      <c r="B15" s="146" t="s">
        <v>91</v>
      </c>
      <c r="C15" s="221"/>
      <c r="D15" s="221"/>
      <c r="E15" s="67"/>
      <c r="F15" s="67"/>
    </row>
    <row r="16" spans="2:6" ht="14.4">
      <c r="B16" s="146" t="s">
        <v>92</v>
      </c>
      <c r="C16" s="221"/>
      <c r="D16" s="221"/>
      <c r="E16" s="67"/>
      <c r="F16" s="67"/>
    </row>
    <row r="17" spans="2:6" ht="14.4">
      <c r="B17" s="146" t="s">
        <v>93</v>
      </c>
      <c r="C17" s="221"/>
      <c r="D17" s="221"/>
      <c r="E17" s="67"/>
      <c r="F17" s="67"/>
    </row>
    <row r="18" spans="2:6" ht="14.4">
      <c r="B18" s="146" t="s">
        <v>420</v>
      </c>
      <c r="C18" s="222">
        <v>-2648739099</v>
      </c>
      <c r="D18" s="221">
        <v>-731183326</v>
      </c>
      <c r="E18" s="67"/>
      <c r="F18" s="67"/>
    </row>
    <row r="19" spans="2:6" ht="14.4">
      <c r="B19" s="148" t="s">
        <v>94</v>
      </c>
      <c r="C19" s="225">
        <v>37679279906</v>
      </c>
      <c r="D19" s="225">
        <v>5171305395</v>
      </c>
      <c r="E19" s="67"/>
      <c r="F19" s="67"/>
    </row>
    <row r="20" spans="2:6" ht="14.4">
      <c r="B20" s="146" t="s">
        <v>95</v>
      </c>
      <c r="C20" s="221">
        <v>0</v>
      </c>
      <c r="D20" s="221">
        <v>0</v>
      </c>
      <c r="E20" s="67"/>
      <c r="F20" s="67"/>
    </row>
    <row r="21" spans="2:6" ht="14.4">
      <c r="B21" s="148" t="s">
        <v>96</v>
      </c>
      <c r="C21" s="225">
        <v>37679279906</v>
      </c>
      <c r="D21" s="225">
        <v>5171305395</v>
      </c>
      <c r="E21" s="67"/>
      <c r="F21" s="67"/>
    </row>
    <row r="22" spans="2:6" ht="14.4">
      <c r="B22" s="148" t="s">
        <v>97</v>
      </c>
      <c r="C22" s="221"/>
      <c r="D22" s="221"/>
      <c r="E22" s="67"/>
      <c r="F22" s="67"/>
    </row>
    <row r="23" spans="2:6" ht="14.4">
      <c r="B23" s="146" t="s">
        <v>98</v>
      </c>
      <c r="C23" s="221"/>
      <c r="D23" s="221"/>
      <c r="E23" s="67"/>
      <c r="F23" s="67"/>
    </row>
    <row r="24" spans="2:6" ht="14.4">
      <c r="B24" s="146" t="s">
        <v>421</v>
      </c>
      <c r="C24" s="222">
        <v>-1699634766</v>
      </c>
      <c r="D24" s="221">
        <v>-5939540861</v>
      </c>
      <c r="E24" s="67"/>
      <c r="F24" s="67"/>
    </row>
    <row r="25" spans="2:6" ht="14.4">
      <c r="B25" s="146" t="s">
        <v>99</v>
      </c>
      <c r="C25" s="221"/>
      <c r="D25" s="221"/>
      <c r="E25" s="67"/>
      <c r="F25" s="67"/>
    </row>
    <row r="26" spans="2:6" ht="14.4">
      <c r="B26" s="146" t="s">
        <v>100</v>
      </c>
      <c r="C26" s="221">
        <v>0</v>
      </c>
      <c r="D26" s="221">
        <v>0</v>
      </c>
      <c r="E26" s="67"/>
      <c r="F26" s="67"/>
    </row>
    <row r="27" spans="2:6" ht="14.4">
      <c r="B27" s="146" t="s">
        <v>101</v>
      </c>
      <c r="C27" s="221"/>
      <c r="D27" s="221"/>
      <c r="E27" s="67"/>
      <c r="F27" s="67"/>
    </row>
    <row r="28" spans="2:6" ht="14.4">
      <c r="B28" s="146" t="s">
        <v>102</v>
      </c>
      <c r="C28" s="221"/>
      <c r="D28" s="221"/>
      <c r="E28" s="67"/>
      <c r="F28" s="67"/>
    </row>
    <row r="29" spans="2:6" ht="14.4">
      <c r="B29" s="146" t="s">
        <v>103</v>
      </c>
      <c r="C29" s="221"/>
      <c r="D29" s="221"/>
      <c r="E29" s="67"/>
      <c r="F29" s="67"/>
    </row>
    <row r="30" spans="2:6" ht="14.4">
      <c r="B30" s="146" t="s">
        <v>104</v>
      </c>
      <c r="C30" s="221">
        <v>0</v>
      </c>
      <c r="D30" s="221">
        <v>0</v>
      </c>
      <c r="E30" s="67"/>
      <c r="F30" s="67"/>
    </row>
    <row r="31" spans="2:6" ht="14.4">
      <c r="B31" s="148" t="s">
        <v>105</v>
      </c>
      <c r="C31" s="221"/>
      <c r="D31" s="221"/>
      <c r="E31" s="67"/>
      <c r="F31" s="67"/>
    </row>
    <row r="32" spans="2:6" ht="14.4">
      <c r="B32" s="146" t="s">
        <v>422</v>
      </c>
      <c r="C32" s="221">
        <v>877000000</v>
      </c>
      <c r="D32" s="221" t="s">
        <v>49</v>
      </c>
      <c r="E32" s="67"/>
      <c r="F32" s="67"/>
    </row>
    <row r="33" spans="2:7" ht="14.4">
      <c r="B33" s="146" t="s">
        <v>106</v>
      </c>
      <c r="C33" s="221">
        <v>-280609</v>
      </c>
      <c r="D33" s="221">
        <v>280609</v>
      </c>
      <c r="E33" s="67"/>
      <c r="F33" s="67"/>
    </row>
    <row r="34" spans="2:7" ht="14.4">
      <c r="B34" s="146" t="s">
        <v>107</v>
      </c>
      <c r="C34" s="221">
        <v>-876899394</v>
      </c>
      <c r="D34" s="221" t="s">
        <v>49</v>
      </c>
      <c r="E34" s="67"/>
      <c r="F34" s="67"/>
    </row>
    <row r="35" spans="2:7" ht="14.4">
      <c r="B35" s="146" t="s">
        <v>108</v>
      </c>
      <c r="C35" s="221">
        <v>-197875365</v>
      </c>
      <c r="D35" s="221">
        <v>-424666050</v>
      </c>
      <c r="E35" s="67"/>
      <c r="F35" s="67"/>
      <c r="G35" s="74"/>
    </row>
    <row r="36" spans="2:7" ht="14.4">
      <c r="B36" s="146" t="s">
        <v>109</v>
      </c>
      <c r="C36" s="221" t="s">
        <v>49</v>
      </c>
      <c r="D36" s="221" t="s">
        <v>49</v>
      </c>
      <c r="E36" s="67"/>
      <c r="F36" s="67"/>
      <c r="G36" s="74"/>
    </row>
    <row r="37" spans="2:7" ht="14.4">
      <c r="B37" s="146"/>
      <c r="C37" s="221"/>
      <c r="D37" s="221"/>
      <c r="E37" s="67"/>
      <c r="F37" s="67"/>
      <c r="G37" s="74"/>
    </row>
    <row r="38" spans="2:7" ht="14.4">
      <c r="B38" s="149" t="s">
        <v>110</v>
      </c>
      <c r="C38" s="225">
        <v>35781589772</v>
      </c>
      <c r="D38" s="225">
        <v>-1192620907</v>
      </c>
      <c r="E38" s="67"/>
      <c r="F38" s="67"/>
      <c r="G38" s="74"/>
    </row>
    <row r="39" spans="2:7" ht="14.4">
      <c r="B39" s="150" t="s">
        <v>181</v>
      </c>
      <c r="C39" s="221">
        <v>2266205565</v>
      </c>
      <c r="D39" s="221">
        <v>3458826472</v>
      </c>
      <c r="E39" s="67"/>
      <c r="F39" s="67"/>
      <c r="G39" s="74"/>
    </row>
    <row r="40" spans="2:7" ht="14.4">
      <c r="B40" s="147" t="s">
        <v>182</v>
      </c>
      <c r="C40" s="225">
        <v>38047795337</v>
      </c>
      <c r="D40" s="225">
        <v>2266205565</v>
      </c>
      <c r="E40" s="67"/>
      <c r="F40" s="67"/>
    </row>
    <row r="41" spans="2:7" ht="18">
      <c r="B41" s="71"/>
      <c r="C41" s="151"/>
      <c r="D41" s="151"/>
      <c r="E41" s="70"/>
      <c r="F41" s="67"/>
    </row>
    <row r="42" spans="2:7" ht="14.4">
      <c r="B42" s="574" t="s">
        <v>1529</v>
      </c>
      <c r="C42" s="574"/>
      <c r="D42" s="574"/>
      <c r="E42" s="67"/>
      <c r="F42" s="67"/>
    </row>
    <row r="43" spans="2:7" ht="14.4">
      <c r="B43" s="72"/>
      <c r="C43" s="226"/>
      <c r="D43" s="226"/>
      <c r="E43" s="67"/>
      <c r="F43" s="67"/>
    </row>
    <row r="44" spans="2:7" ht="14.4">
      <c r="B44" s="72"/>
      <c r="C44" s="226"/>
      <c r="D44" s="226"/>
      <c r="E44" s="67"/>
      <c r="F44" s="67"/>
    </row>
    <row r="46" spans="2:7" ht="14.4">
      <c r="C46" s="226"/>
    </row>
  </sheetData>
  <mergeCells count="8">
    <mergeCell ref="B42:D42"/>
    <mergeCell ref="B1:D2"/>
    <mergeCell ref="B3:D3"/>
    <mergeCell ref="B4:D4"/>
    <mergeCell ref="B5:D5"/>
    <mergeCell ref="B7:B8"/>
    <mergeCell ref="C7:C8"/>
    <mergeCell ref="D7:D8"/>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4F20B-611E-42A3-A262-296AA0C4E51D}">
  <sheetPr codeName="Hoja11">
    <tabColor rgb="FF66FFCC"/>
  </sheetPr>
  <dimension ref="B2:L30"/>
  <sheetViews>
    <sheetView topLeftCell="A17" zoomScale="90" zoomScaleNormal="90" workbookViewId="0">
      <selection activeCell="D50" sqref="D50"/>
    </sheetView>
  </sheetViews>
  <sheetFormatPr baseColWidth="10" defaultColWidth="11.44140625" defaultRowHeight="13.8"/>
  <cols>
    <col min="1" max="1" width="2.6640625" style="163" customWidth="1"/>
    <col min="2" max="2" width="27.44140625" style="163" customWidth="1"/>
    <col min="3" max="3" width="15.33203125" style="163" customWidth="1"/>
    <col min="4" max="4" width="25.44140625" style="163" bestFit="1" customWidth="1"/>
    <col min="5" max="5" width="11" style="163" bestFit="1" customWidth="1"/>
    <col min="6" max="6" width="22.109375" style="163" bestFit="1" customWidth="1"/>
    <col min="7" max="7" width="8" style="163" bestFit="1" customWidth="1"/>
    <col min="8" max="8" width="12" style="163" bestFit="1" customWidth="1"/>
    <col min="9" max="9" width="12.33203125" style="163" bestFit="1" customWidth="1"/>
    <col min="10" max="10" width="13.5546875" style="163" bestFit="1" customWidth="1"/>
    <col min="11" max="11" width="14.5546875" style="163" bestFit="1" customWidth="1"/>
    <col min="12" max="12" width="15.44140625" style="163" bestFit="1" customWidth="1"/>
    <col min="13" max="13" width="13.6640625" style="163" bestFit="1" customWidth="1"/>
    <col min="14" max="16384" width="11.44140625" style="163"/>
  </cols>
  <sheetData>
    <row r="2" spans="2:12" ht="23.25" customHeight="1">
      <c r="B2" s="580" t="s">
        <v>347</v>
      </c>
      <c r="C2" s="580"/>
      <c r="D2" s="580"/>
      <c r="E2" s="580"/>
      <c r="F2" s="580"/>
      <c r="G2" s="580"/>
      <c r="H2" s="580"/>
      <c r="I2" s="580"/>
      <c r="J2" s="580"/>
      <c r="K2" s="580"/>
      <c r="L2" s="580"/>
    </row>
    <row r="3" spans="2:12">
      <c r="B3" s="580" t="s">
        <v>111</v>
      </c>
      <c r="C3" s="580"/>
      <c r="D3" s="580"/>
      <c r="E3" s="580"/>
      <c r="F3" s="580"/>
      <c r="G3" s="580"/>
      <c r="H3" s="580"/>
      <c r="I3" s="580"/>
      <c r="J3" s="580"/>
      <c r="K3" s="580"/>
      <c r="L3" s="580"/>
    </row>
    <row r="4" spans="2:12">
      <c r="B4" s="581" t="s">
        <v>1929</v>
      </c>
      <c r="C4" s="581"/>
      <c r="D4" s="581"/>
      <c r="E4" s="581"/>
      <c r="F4" s="581"/>
      <c r="G4" s="581"/>
      <c r="H4" s="581"/>
      <c r="I4" s="581"/>
      <c r="J4" s="581"/>
      <c r="K4" s="581"/>
      <c r="L4" s="581"/>
    </row>
    <row r="5" spans="2:12" ht="12" customHeight="1">
      <c r="C5" s="164"/>
      <c r="D5" s="164"/>
      <c r="E5" s="165"/>
      <c r="F5" s="164" t="s">
        <v>320</v>
      </c>
      <c r="H5" s="166"/>
      <c r="I5" s="165"/>
      <c r="J5" s="165"/>
    </row>
    <row r="6" spans="2:12">
      <c r="C6" s="164"/>
      <c r="D6" s="164"/>
      <c r="E6" s="165"/>
      <c r="F6" s="165"/>
      <c r="G6" s="166"/>
      <c r="H6" s="166"/>
      <c r="I6" s="165"/>
      <c r="J6" s="165"/>
    </row>
    <row r="7" spans="2:12" ht="14.25" customHeight="1">
      <c r="B7" s="579" t="s">
        <v>197</v>
      </c>
      <c r="C7" s="579" t="s">
        <v>113</v>
      </c>
      <c r="D7" s="579" t="s">
        <v>321</v>
      </c>
      <c r="E7" s="579" t="s">
        <v>112</v>
      </c>
      <c r="F7" s="579"/>
      <c r="G7" s="579"/>
      <c r="H7" s="579"/>
      <c r="I7" s="579" t="s">
        <v>41</v>
      </c>
      <c r="J7" s="579"/>
      <c r="K7" s="579" t="s">
        <v>39</v>
      </c>
      <c r="L7" s="579"/>
    </row>
    <row r="8" spans="2:12">
      <c r="B8" s="579"/>
      <c r="C8" s="579"/>
      <c r="D8" s="579"/>
      <c r="E8" s="579" t="s">
        <v>114</v>
      </c>
      <c r="F8" s="579" t="s">
        <v>115</v>
      </c>
      <c r="G8" s="579" t="s">
        <v>116</v>
      </c>
      <c r="H8" s="579" t="s">
        <v>1557</v>
      </c>
      <c r="I8" s="579" t="s">
        <v>183</v>
      </c>
      <c r="J8" s="579" t="s">
        <v>184</v>
      </c>
      <c r="K8" s="579" t="s">
        <v>190</v>
      </c>
      <c r="L8" s="579" t="s">
        <v>191</v>
      </c>
    </row>
    <row r="9" spans="2:12">
      <c r="B9" s="579"/>
      <c r="C9" s="579"/>
      <c r="D9" s="579"/>
      <c r="E9" s="579"/>
      <c r="F9" s="579"/>
      <c r="G9" s="579"/>
      <c r="H9" s="579"/>
      <c r="I9" s="579"/>
      <c r="J9" s="579"/>
      <c r="K9" s="579"/>
      <c r="L9" s="579"/>
    </row>
    <row r="10" spans="2:12">
      <c r="B10" s="167" t="s">
        <v>198</v>
      </c>
      <c r="C10" s="154">
        <v>11337000000</v>
      </c>
      <c r="D10" s="154">
        <v>1724549</v>
      </c>
      <c r="E10" s="160">
        <v>6562990</v>
      </c>
      <c r="F10" s="159">
        <v>0</v>
      </c>
      <c r="G10" s="154">
        <v>0</v>
      </c>
      <c r="H10" s="154">
        <v>0</v>
      </c>
      <c r="I10" s="160">
        <v>0</v>
      </c>
      <c r="J10" s="160">
        <v>923051994</v>
      </c>
      <c r="K10" s="155">
        <v>12268339533</v>
      </c>
      <c r="L10" s="232">
        <v>0</v>
      </c>
    </row>
    <row r="11" spans="2:12">
      <c r="B11" s="168" t="s">
        <v>1528</v>
      </c>
      <c r="C11" s="152">
        <v>877000000</v>
      </c>
      <c r="D11" s="152">
        <v>0</v>
      </c>
      <c r="E11" s="153">
        <v>0</v>
      </c>
      <c r="F11" s="153">
        <v>0</v>
      </c>
      <c r="G11" s="152">
        <v>0</v>
      </c>
      <c r="H11" s="152">
        <v>0</v>
      </c>
      <c r="I11" s="152">
        <v>0</v>
      </c>
      <c r="J11" s="156"/>
      <c r="K11" s="157">
        <v>877000000</v>
      </c>
      <c r="L11" s="157">
        <v>0</v>
      </c>
    </row>
    <row r="12" spans="2:12">
      <c r="B12" s="168" t="s">
        <v>199</v>
      </c>
      <c r="C12" s="153">
        <v>0</v>
      </c>
      <c r="D12" s="152">
        <v>0</v>
      </c>
      <c r="E12" s="153">
        <v>0</v>
      </c>
      <c r="F12" s="153">
        <v>0</v>
      </c>
      <c r="G12" s="152">
        <v>0</v>
      </c>
      <c r="H12" s="153">
        <v>0</v>
      </c>
      <c r="I12" s="152">
        <v>0</v>
      </c>
      <c r="J12" s="156"/>
      <c r="K12" s="157">
        <v>0</v>
      </c>
      <c r="L12" s="157">
        <v>0</v>
      </c>
    </row>
    <row r="13" spans="2:12" ht="27.6">
      <c r="B13" s="168" t="s">
        <v>1446</v>
      </c>
      <c r="C13" s="153">
        <v>0</v>
      </c>
      <c r="D13" s="152">
        <v>0</v>
      </c>
      <c r="E13" s="153">
        <v>0</v>
      </c>
      <c r="F13" s="153">
        <v>0</v>
      </c>
      <c r="G13" s="152">
        <v>0</v>
      </c>
      <c r="H13" s="153">
        <v>0</v>
      </c>
      <c r="I13" s="152">
        <v>923051994</v>
      </c>
      <c r="J13" s="156">
        <v>-923051994</v>
      </c>
      <c r="K13" s="157">
        <v>0</v>
      </c>
      <c r="L13" s="157">
        <v>0</v>
      </c>
    </row>
    <row r="14" spans="2:12">
      <c r="B14" s="168" t="s">
        <v>158</v>
      </c>
      <c r="C14" s="153">
        <v>0</v>
      </c>
      <c r="D14" s="152">
        <v>0</v>
      </c>
      <c r="E14" s="153">
        <v>46152600</v>
      </c>
      <c r="F14" s="153">
        <v>0</v>
      </c>
      <c r="G14" s="152">
        <v>0</v>
      </c>
      <c r="H14" s="153">
        <v>0</v>
      </c>
      <c r="I14" s="152">
        <v>0</v>
      </c>
      <c r="J14" s="156"/>
      <c r="K14" s="157">
        <v>46152600</v>
      </c>
      <c r="L14" s="157">
        <v>0</v>
      </c>
    </row>
    <row r="15" spans="2:12">
      <c r="B15" s="168" t="s">
        <v>1558</v>
      </c>
      <c r="C15" s="153">
        <v>0</v>
      </c>
      <c r="D15" s="152">
        <v>0</v>
      </c>
      <c r="E15" s="153">
        <v>0</v>
      </c>
      <c r="F15" s="153">
        <v>0</v>
      </c>
      <c r="G15" s="152">
        <v>0</v>
      </c>
      <c r="H15" s="153">
        <v>558000000</v>
      </c>
      <c r="I15" s="152">
        <v>0</v>
      </c>
      <c r="J15" s="156"/>
      <c r="K15" s="157">
        <v>558000000</v>
      </c>
      <c r="L15" s="157">
        <v>0</v>
      </c>
    </row>
    <row r="16" spans="2:12">
      <c r="B16" s="168" t="s">
        <v>200</v>
      </c>
      <c r="C16" s="153">
        <v>0</v>
      </c>
      <c r="D16" s="152">
        <v>0</v>
      </c>
      <c r="E16" s="153">
        <v>0</v>
      </c>
      <c r="F16" s="153">
        <v>0</v>
      </c>
      <c r="G16" s="152">
        <v>0</v>
      </c>
      <c r="H16" s="153">
        <v>0</v>
      </c>
      <c r="I16" s="153">
        <v>-923051994</v>
      </c>
      <c r="J16" s="152">
        <v>0</v>
      </c>
      <c r="K16" s="158">
        <v>-923051994</v>
      </c>
      <c r="L16" s="157">
        <v>0</v>
      </c>
    </row>
    <row r="17" spans="2:12">
      <c r="B17" s="168" t="s">
        <v>156</v>
      </c>
      <c r="C17" s="153">
        <v>0</v>
      </c>
      <c r="D17" s="152">
        <v>0</v>
      </c>
      <c r="E17" s="153">
        <v>0</v>
      </c>
      <c r="F17" s="153">
        <v>0</v>
      </c>
      <c r="G17" s="152">
        <v>0</v>
      </c>
      <c r="H17" s="153">
        <v>0</v>
      </c>
      <c r="I17" s="153">
        <v>0</v>
      </c>
      <c r="J17" s="152"/>
      <c r="K17" s="157">
        <v>0</v>
      </c>
      <c r="L17" s="157">
        <v>0</v>
      </c>
    </row>
    <row r="18" spans="2:12">
      <c r="B18" s="168" t="s">
        <v>201</v>
      </c>
      <c r="C18" s="153">
        <v>0</v>
      </c>
      <c r="D18" s="152">
        <v>0</v>
      </c>
      <c r="E18" s="153">
        <v>0</v>
      </c>
      <c r="F18" s="153">
        <v>0</v>
      </c>
      <c r="G18" s="152">
        <v>0</v>
      </c>
      <c r="H18" s="153">
        <v>0</v>
      </c>
      <c r="I18" s="153">
        <v>0</v>
      </c>
      <c r="J18" s="153">
        <v>2478202482</v>
      </c>
      <c r="K18" s="157">
        <v>2478202482</v>
      </c>
      <c r="L18" s="157">
        <v>0</v>
      </c>
    </row>
    <row r="19" spans="2:12" s="169" customFormat="1">
      <c r="B19" s="170" t="s">
        <v>202</v>
      </c>
      <c r="C19" s="159">
        <v>12214000000</v>
      </c>
      <c r="D19" s="154">
        <v>1724549</v>
      </c>
      <c r="E19" s="159">
        <v>52715590</v>
      </c>
      <c r="F19" s="159">
        <v>0</v>
      </c>
      <c r="G19" s="154">
        <v>0</v>
      </c>
      <c r="H19" s="159">
        <v>558000000</v>
      </c>
      <c r="I19" s="159">
        <v>0</v>
      </c>
      <c r="J19" s="159">
        <v>2478202482</v>
      </c>
      <c r="K19" s="155">
        <v>15304642621</v>
      </c>
      <c r="L19" s="232">
        <v>12268339533</v>
      </c>
    </row>
    <row r="20" spans="2:12" s="169" customFormat="1">
      <c r="B20" s="170" t="s">
        <v>203</v>
      </c>
      <c r="C20" s="159">
        <v>11337000000</v>
      </c>
      <c r="D20" s="154">
        <v>1724549</v>
      </c>
      <c r="E20" s="159">
        <v>6562990</v>
      </c>
      <c r="F20" s="159"/>
      <c r="G20" s="154"/>
      <c r="H20" s="159"/>
      <c r="I20" s="159"/>
      <c r="J20" s="159">
        <v>923051994</v>
      </c>
      <c r="K20" s="155">
        <v>12268339533</v>
      </c>
      <c r="L20" s="155"/>
    </row>
    <row r="21" spans="2:12">
      <c r="C21" s="171"/>
      <c r="D21" s="171"/>
      <c r="E21" s="171"/>
      <c r="F21" s="171"/>
      <c r="G21" s="171"/>
      <c r="H21" s="171"/>
      <c r="I21" s="171"/>
      <c r="J21" s="171"/>
      <c r="K21" s="171"/>
      <c r="L21" s="171"/>
    </row>
    <row r="22" spans="2:12">
      <c r="C22" s="172"/>
      <c r="D22" s="172"/>
      <c r="E22" s="172"/>
      <c r="F22" s="172"/>
      <c r="G22" s="172"/>
      <c r="H22" s="172"/>
      <c r="I22" s="172"/>
      <c r="J22" s="172"/>
      <c r="K22" s="172"/>
      <c r="L22" s="172"/>
    </row>
    <row r="23" spans="2:12">
      <c r="I23" s="173"/>
      <c r="J23" s="173"/>
      <c r="K23" s="173"/>
      <c r="L23" s="173"/>
    </row>
    <row r="24" spans="2:12">
      <c r="I24" s="173"/>
      <c r="J24" s="173"/>
      <c r="K24" s="173"/>
      <c r="L24" s="173"/>
    </row>
    <row r="25" spans="2:12">
      <c r="J25" s="173"/>
    </row>
    <row r="27" spans="2:12">
      <c r="C27" s="174"/>
      <c r="D27" s="174"/>
      <c r="E27" s="173"/>
      <c r="J27" s="173"/>
      <c r="K27" s="173"/>
    </row>
    <row r="28" spans="2:12">
      <c r="C28" s="174"/>
      <c r="D28" s="173"/>
      <c r="J28" s="173"/>
      <c r="L28" s="173"/>
    </row>
    <row r="29" spans="2:12">
      <c r="C29" s="174"/>
      <c r="D29" s="174"/>
      <c r="E29" s="173"/>
      <c r="J29" s="173"/>
      <c r="K29" s="173"/>
      <c r="L29" s="174"/>
    </row>
    <row r="30" spans="2:12">
      <c r="C30" s="173"/>
      <c r="D30" s="174"/>
      <c r="E30" s="173"/>
      <c r="J30" s="173"/>
    </row>
  </sheetData>
  <mergeCells count="17">
    <mergeCell ref="I8:I9"/>
    <mergeCell ref="J8:J9"/>
    <mergeCell ref="K8:K9"/>
    <mergeCell ref="E7:H7"/>
    <mergeCell ref="H8:H9"/>
    <mergeCell ref="B2:L2"/>
    <mergeCell ref="B3:L3"/>
    <mergeCell ref="B4:L4"/>
    <mergeCell ref="L8:L9"/>
    <mergeCell ref="B7:B9"/>
    <mergeCell ref="C7:C9"/>
    <mergeCell ref="D7:D9"/>
    <mergeCell ref="I7:J7"/>
    <mergeCell ref="K7:L7"/>
    <mergeCell ref="E8:E9"/>
    <mergeCell ref="F8:F9"/>
    <mergeCell ref="G8:G9"/>
  </mergeCells>
  <pageMargins left="0.9055118110236221" right="0.70866141732283472" top="0.94488188976377963" bottom="0.74803149606299213" header="0.31496062992125984" footer="0.31496062992125984"/>
  <pageSetup paperSize="9" scale="60"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3F912-7A5B-492D-BB1B-39FBBCBD521E}">
  <sheetPr codeName="Hoja12">
    <tabColor rgb="FF66FFCC"/>
  </sheetPr>
  <dimension ref="A1:P550"/>
  <sheetViews>
    <sheetView showGridLines="0" topLeftCell="A552" zoomScale="90" zoomScaleNormal="90" workbookViewId="0">
      <selection activeCell="A579" sqref="A579"/>
    </sheetView>
  </sheetViews>
  <sheetFormatPr baseColWidth="10" defaultColWidth="16.109375" defaultRowHeight="15.75" customHeight="1"/>
  <cols>
    <col min="1" max="1" width="59.6640625" style="272" customWidth="1"/>
    <col min="2" max="2" width="25" style="163" customWidth="1"/>
    <col min="3" max="3" width="19.6640625" style="163" customWidth="1"/>
    <col min="4" max="4" width="22.44140625" style="163" customWidth="1"/>
    <col min="5" max="5" width="18.33203125" style="163" customWidth="1"/>
    <col min="6" max="6" width="22.5546875" style="163" customWidth="1"/>
    <col min="7" max="7" width="17.77734375" style="163" bestFit="1" customWidth="1"/>
    <col min="8" max="8" width="20.21875" style="308" bestFit="1" customWidth="1"/>
    <col min="9" max="9" width="18.77734375" style="163" customWidth="1"/>
    <col min="10" max="10" width="13.33203125" style="163" customWidth="1"/>
    <col min="11" max="11" width="16" style="163" customWidth="1"/>
    <col min="12" max="12" width="14.5546875" style="163" bestFit="1" customWidth="1"/>
    <col min="13" max="16384" width="16.109375" style="163"/>
  </cols>
  <sheetData>
    <row r="1" spans="1:8" ht="15" customHeight="1">
      <c r="A1" s="583" t="s">
        <v>347</v>
      </c>
      <c r="B1" s="583"/>
      <c r="C1" s="583"/>
      <c r="D1" s="583"/>
      <c r="E1" s="583"/>
      <c r="F1" s="583"/>
      <c r="G1" s="583"/>
      <c r="H1" s="246"/>
    </row>
    <row r="2" spans="1:8" ht="15" customHeight="1">
      <c r="A2" s="583"/>
      <c r="B2" s="583"/>
      <c r="C2" s="583"/>
      <c r="D2" s="583"/>
      <c r="E2" s="583"/>
      <c r="F2" s="583"/>
      <c r="G2" s="583"/>
      <c r="H2" s="246"/>
    </row>
    <row r="3" spans="1:8" ht="15" customHeight="1">
      <c r="A3" s="584" t="s">
        <v>1931</v>
      </c>
      <c r="B3" s="584"/>
      <c r="C3" s="584"/>
      <c r="D3" s="584"/>
      <c r="E3" s="584"/>
      <c r="F3" s="584"/>
      <c r="G3" s="584"/>
      <c r="H3" s="246"/>
    </row>
    <row r="4" spans="1:8" ht="13.8">
      <c r="A4" s="248"/>
      <c r="G4" s="246"/>
      <c r="H4" s="246"/>
    </row>
    <row r="5" spans="1:8" ht="13.8">
      <c r="A5" s="248"/>
      <c r="G5" s="246"/>
      <c r="H5" s="246"/>
    </row>
    <row r="6" spans="1:8" ht="13.8">
      <c r="A6" s="248" t="s">
        <v>1847</v>
      </c>
      <c r="G6" s="246"/>
      <c r="H6" s="246"/>
    </row>
    <row r="7" spans="1:8" ht="13.8">
      <c r="A7" s="163" t="s">
        <v>319</v>
      </c>
      <c r="G7" s="246"/>
      <c r="H7" s="246"/>
    </row>
    <row r="8" spans="1:8" ht="13.8">
      <c r="A8" s="163" t="s">
        <v>314</v>
      </c>
      <c r="G8" s="246"/>
      <c r="H8" s="246"/>
    </row>
    <row r="9" spans="1:8" ht="13.8">
      <c r="A9" s="163" t="s">
        <v>362</v>
      </c>
      <c r="G9" s="246"/>
      <c r="H9" s="246"/>
    </row>
    <row r="10" spans="1:8" ht="13.8">
      <c r="A10" s="163" t="s">
        <v>363</v>
      </c>
      <c r="G10" s="246"/>
      <c r="H10" s="246"/>
    </row>
    <row r="11" spans="1:8" ht="13.8">
      <c r="A11" s="163" t="s">
        <v>316</v>
      </c>
      <c r="G11" s="246"/>
      <c r="H11" s="246"/>
    </row>
    <row r="12" spans="1:8" ht="13.8">
      <c r="A12" s="163" t="s">
        <v>326</v>
      </c>
      <c r="G12" s="246"/>
      <c r="H12" s="246"/>
    </row>
    <row r="13" spans="1:8" ht="13.8">
      <c r="A13" s="163" t="s">
        <v>1968</v>
      </c>
      <c r="G13" s="246"/>
      <c r="H13" s="246"/>
    </row>
    <row r="14" spans="1:8" ht="13.8">
      <c r="A14" s="163" t="s">
        <v>1969</v>
      </c>
      <c r="G14" s="246"/>
      <c r="H14" s="246"/>
    </row>
    <row r="15" spans="1:8" ht="13.8">
      <c r="A15" s="163" t="s">
        <v>315</v>
      </c>
      <c r="G15" s="246"/>
      <c r="H15" s="246"/>
    </row>
    <row r="16" spans="1:8" ht="13.8">
      <c r="A16" s="248"/>
      <c r="G16" s="246"/>
      <c r="H16" s="246"/>
    </row>
    <row r="17" spans="1:8" ht="13.8">
      <c r="A17" s="248"/>
      <c r="G17" s="246"/>
      <c r="H17" s="246"/>
    </row>
    <row r="18" spans="1:8" ht="13.8">
      <c r="A18" s="248" t="s">
        <v>317</v>
      </c>
      <c r="G18" s="246"/>
      <c r="H18" s="246"/>
    </row>
    <row r="19" spans="1:8" ht="13.8">
      <c r="A19" s="163" t="s">
        <v>1554</v>
      </c>
      <c r="G19" s="246"/>
      <c r="H19" s="246"/>
    </row>
    <row r="20" spans="1:8" ht="13.8">
      <c r="A20" s="163" t="s">
        <v>1556</v>
      </c>
      <c r="G20" s="246"/>
      <c r="H20" s="246"/>
    </row>
    <row r="21" spans="1:8" ht="13.8">
      <c r="A21" s="248"/>
      <c r="G21" s="246"/>
      <c r="H21" s="246"/>
    </row>
    <row r="22" spans="1:8" ht="13.8">
      <c r="A22" s="248" t="s">
        <v>318</v>
      </c>
      <c r="G22" s="246"/>
      <c r="H22" s="246"/>
    </row>
    <row r="23" spans="1:8" ht="13.8">
      <c r="A23" s="248" t="s">
        <v>292</v>
      </c>
      <c r="B23" s="249" t="s">
        <v>1849</v>
      </c>
      <c r="G23" s="246"/>
      <c r="H23" s="246"/>
    </row>
    <row r="24" spans="1:8" ht="13.8">
      <c r="A24" s="250" t="s">
        <v>1052</v>
      </c>
      <c r="B24" s="251" t="s">
        <v>1550</v>
      </c>
      <c r="C24" s="251"/>
      <c r="D24" s="251"/>
      <c r="E24" s="251"/>
      <c r="G24" s="246"/>
      <c r="H24" s="246"/>
    </row>
    <row r="25" spans="1:8" ht="13.8">
      <c r="A25" s="250" t="s">
        <v>288</v>
      </c>
      <c r="B25" s="251" t="s">
        <v>1551</v>
      </c>
      <c r="C25" s="251"/>
      <c r="D25" s="251"/>
      <c r="E25" s="251"/>
      <c r="G25" s="246"/>
      <c r="H25" s="246"/>
    </row>
    <row r="26" spans="1:8" ht="13.8">
      <c r="A26" s="248"/>
      <c r="G26" s="246"/>
      <c r="H26" s="246"/>
    </row>
    <row r="27" spans="1:8" ht="13.8">
      <c r="A27" s="248" t="s">
        <v>1850</v>
      </c>
      <c r="G27" s="246"/>
      <c r="H27" s="246"/>
    </row>
    <row r="28" spans="1:8" ht="13.8">
      <c r="A28" s="252" t="s">
        <v>0</v>
      </c>
      <c r="B28" s="592" t="s">
        <v>1316</v>
      </c>
      <c r="C28" s="592" t="s">
        <v>272</v>
      </c>
      <c r="D28" s="592" t="s">
        <v>272</v>
      </c>
      <c r="E28" s="592"/>
      <c r="G28" s="246"/>
      <c r="H28" s="246"/>
    </row>
    <row r="29" spans="1:8" ht="13.8">
      <c r="A29" s="252" t="s">
        <v>274</v>
      </c>
      <c r="B29" s="592" t="s">
        <v>1317</v>
      </c>
      <c r="C29" s="592"/>
      <c r="D29" s="592"/>
      <c r="E29" s="592"/>
      <c r="G29" s="246"/>
      <c r="H29" s="246"/>
    </row>
    <row r="30" spans="1:8" ht="13.8">
      <c r="A30" s="252" t="s">
        <v>275</v>
      </c>
      <c r="B30" s="592"/>
      <c r="C30" s="592"/>
      <c r="D30" s="592"/>
      <c r="E30" s="592"/>
      <c r="G30" s="246"/>
      <c r="H30" s="246"/>
    </row>
    <row r="31" spans="1:8" ht="13.8">
      <c r="A31" s="254" t="s">
        <v>1555</v>
      </c>
      <c r="B31" s="255"/>
      <c r="G31" s="246"/>
      <c r="H31" s="246"/>
    </row>
    <row r="32" spans="1:8" ht="13.8">
      <c r="A32" s="254" t="s">
        <v>276</v>
      </c>
      <c r="B32" s="593" t="s">
        <v>961</v>
      </c>
      <c r="C32" s="593" t="s">
        <v>273</v>
      </c>
      <c r="D32" s="593" t="s">
        <v>273</v>
      </c>
      <c r="E32" s="593"/>
      <c r="G32" s="246"/>
      <c r="H32" s="246"/>
    </row>
    <row r="33" spans="1:8" ht="13.8">
      <c r="A33" s="248"/>
      <c r="G33" s="246"/>
      <c r="H33" s="246"/>
    </row>
    <row r="34" spans="1:8" ht="27.6">
      <c r="A34" s="248" t="s">
        <v>1848</v>
      </c>
      <c r="G34" s="246"/>
      <c r="H34" s="246"/>
    </row>
    <row r="35" spans="1:8" ht="13.8">
      <c r="A35" s="248"/>
      <c r="G35" s="246"/>
      <c r="H35" s="246"/>
    </row>
    <row r="36" spans="1:8" ht="13.8">
      <c r="A36" s="256" t="s">
        <v>2</v>
      </c>
      <c r="B36" s="256" t="s">
        <v>290</v>
      </c>
      <c r="C36" s="256" t="s">
        <v>291</v>
      </c>
      <c r="D36" s="256" t="s">
        <v>292</v>
      </c>
      <c r="E36" s="256" t="s">
        <v>293</v>
      </c>
      <c r="F36" s="256" t="s">
        <v>294</v>
      </c>
      <c r="G36" s="256" t="s">
        <v>295</v>
      </c>
      <c r="H36" s="256" t="s">
        <v>296</v>
      </c>
    </row>
    <row r="37" spans="1:8" ht="13.8">
      <c r="A37" s="587">
        <v>1</v>
      </c>
      <c r="B37" s="594" t="s">
        <v>350</v>
      </c>
      <c r="C37" s="595" t="s">
        <v>297</v>
      </c>
      <c r="D37" s="258" t="s">
        <v>1052</v>
      </c>
      <c r="E37" s="259">
        <v>12213000000</v>
      </c>
      <c r="F37" s="260">
        <v>0.99990000000000001</v>
      </c>
      <c r="G37" s="260">
        <v>0.99990000000000001</v>
      </c>
      <c r="H37" s="261" t="s">
        <v>298</v>
      </c>
    </row>
    <row r="38" spans="1:8" ht="13.8">
      <c r="A38" s="587"/>
      <c r="B38" s="594"/>
      <c r="C38" s="595"/>
      <c r="D38" s="262" t="s">
        <v>288</v>
      </c>
      <c r="E38" s="263">
        <v>1000000</v>
      </c>
      <c r="F38" s="260">
        <v>8.1873260193220899E-5</v>
      </c>
      <c r="G38" s="260">
        <v>8.1873260193220899E-5</v>
      </c>
      <c r="H38" s="261" t="s">
        <v>1054</v>
      </c>
    </row>
    <row r="39" spans="1:8" ht="13.8">
      <c r="A39" s="599">
        <v>2</v>
      </c>
      <c r="B39" s="603" t="s">
        <v>1053</v>
      </c>
      <c r="C39" s="601" t="s">
        <v>1055</v>
      </c>
      <c r="D39" s="258" t="s">
        <v>1842</v>
      </c>
      <c r="E39" s="259">
        <v>2000000</v>
      </c>
      <c r="F39" s="260">
        <v>1.3646744466756872E-6</v>
      </c>
      <c r="G39" s="260">
        <v>1.3646744466756872E-6</v>
      </c>
      <c r="H39" s="261" t="s">
        <v>1054</v>
      </c>
    </row>
    <row r="40" spans="1:8" ht="13.8">
      <c r="A40" s="600"/>
      <c r="B40" s="604"/>
      <c r="C40" s="602"/>
      <c r="D40" s="258" t="s">
        <v>1843</v>
      </c>
      <c r="E40" s="259">
        <v>1000000</v>
      </c>
      <c r="F40" s="264">
        <v>6.8233722333784358E-7</v>
      </c>
      <c r="G40" s="264">
        <v>6.8233722333784358E-7</v>
      </c>
      <c r="H40" s="261" t="s">
        <v>1054</v>
      </c>
    </row>
    <row r="41" spans="1:8" ht="13.8">
      <c r="A41" s="635"/>
      <c r="B41" s="604"/>
      <c r="C41" s="602"/>
      <c r="D41" s="258" t="s">
        <v>1844</v>
      </c>
      <c r="E41" s="259">
        <v>1465548000000</v>
      </c>
      <c r="F41" s="260">
        <v>0.99999795298832994</v>
      </c>
      <c r="G41" s="260">
        <v>0.99999795298832994</v>
      </c>
      <c r="H41" s="261" t="s">
        <v>1982</v>
      </c>
    </row>
    <row r="42" spans="1:8" ht="27.6">
      <c r="A42" s="599">
        <v>3</v>
      </c>
      <c r="B42" s="597" t="s">
        <v>299</v>
      </c>
      <c r="C42" s="588" t="s">
        <v>289</v>
      </c>
      <c r="D42" s="265" t="s">
        <v>300</v>
      </c>
      <c r="E42" s="259">
        <v>201800000000</v>
      </c>
      <c r="F42" s="260">
        <v>0.75921745673438679</v>
      </c>
      <c r="G42" s="260">
        <v>0.93995121035841622</v>
      </c>
      <c r="H42" s="261" t="s">
        <v>298</v>
      </c>
    </row>
    <row r="43" spans="1:8" ht="27.6">
      <c r="A43" s="600"/>
      <c r="B43" s="598"/>
      <c r="C43" s="589"/>
      <c r="D43" s="265" t="s">
        <v>1964</v>
      </c>
      <c r="E43" s="259">
        <v>16000000000</v>
      </c>
      <c r="F43" s="260">
        <v>6.019563581640331E-2</v>
      </c>
      <c r="G43" s="260">
        <v>1.5012197410395946E-2</v>
      </c>
      <c r="H43" s="261" t="s">
        <v>1054</v>
      </c>
    </row>
    <row r="44" spans="1:8" ht="27.6">
      <c r="A44" s="600"/>
      <c r="B44" s="598"/>
      <c r="C44" s="589"/>
      <c r="D44" s="265" t="s">
        <v>1965</v>
      </c>
      <c r="E44" s="259">
        <v>16000000000</v>
      </c>
      <c r="F44" s="260">
        <v>6.019563581640331E-2</v>
      </c>
      <c r="G44" s="260">
        <v>1.5012197410395946E-2</v>
      </c>
      <c r="H44" s="261" t="s">
        <v>1054</v>
      </c>
    </row>
    <row r="45" spans="1:8" ht="27.6">
      <c r="A45" s="600"/>
      <c r="B45" s="598"/>
      <c r="C45" s="589"/>
      <c r="D45" s="265" t="s">
        <v>1966</v>
      </c>
      <c r="E45" s="259">
        <v>16000000000</v>
      </c>
      <c r="F45" s="260">
        <v>6.019563581640331E-2</v>
      </c>
      <c r="G45" s="260">
        <v>1.5012197410395946E-2</v>
      </c>
      <c r="H45" s="261" t="s">
        <v>1054</v>
      </c>
    </row>
    <row r="46" spans="1:8" ht="27.6">
      <c r="A46" s="266"/>
      <c r="B46" s="267"/>
      <c r="C46" s="590"/>
      <c r="D46" s="265" t="s">
        <v>1967</v>
      </c>
      <c r="E46" s="259">
        <v>16000000000</v>
      </c>
      <c r="F46" s="260">
        <v>6.019563581640331E-2</v>
      </c>
      <c r="G46" s="260">
        <v>1.5012197410395946E-2</v>
      </c>
      <c r="H46" s="261" t="s">
        <v>1054</v>
      </c>
    </row>
    <row r="47" spans="1:8" ht="13.8">
      <c r="A47" s="248"/>
      <c r="G47" s="246"/>
      <c r="H47" s="246"/>
    </row>
    <row r="48" spans="1:8" ht="13.8">
      <c r="A48" s="248"/>
      <c r="G48" s="246"/>
      <c r="H48" s="246"/>
    </row>
    <row r="49" spans="1:12" ht="13.8">
      <c r="A49" s="268" t="s">
        <v>1851</v>
      </c>
      <c r="B49" s="596"/>
      <c r="C49" s="596"/>
      <c r="D49" s="596"/>
      <c r="E49" s="596"/>
      <c r="F49" s="596"/>
      <c r="G49" s="270"/>
      <c r="H49" s="270"/>
      <c r="I49" s="271"/>
      <c r="J49" s="271"/>
      <c r="K49" s="271"/>
      <c r="L49" s="271"/>
    </row>
    <row r="50" spans="1:12" ht="13.8">
      <c r="A50" s="268"/>
      <c r="B50" s="269"/>
      <c r="C50" s="269"/>
      <c r="D50" s="269"/>
      <c r="E50" s="269"/>
      <c r="F50" s="269"/>
      <c r="G50" s="270"/>
      <c r="H50" s="270"/>
      <c r="I50" s="271"/>
      <c r="J50" s="271"/>
      <c r="K50" s="271"/>
      <c r="L50" s="271"/>
    </row>
    <row r="51" spans="1:12" ht="13.8">
      <c r="A51" s="596" t="s">
        <v>364</v>
      </c>
      <c r="B51" s="596"/>
      <c r="C51" s="596"/>
      <c r="D51" s="596"/>
      <c r="E51" s="596"/>
      <c r="F51" s="270"/>
      <c r="G51" s="270"/>
      <c r="H51" s="270"/>
      <c r="I51" s="271"/>
      <c r="J51" s="271"/>
      <c r="K51" s="271"/>
      <c r="L51" s="271"/>
    </row>
    <row r="52" spans="1:12" ht="13.8">
      <c r="A52" s="269" t="s">
        <v>313</v>
      </c>
      <c r="B52" s="269"/>
      <c r="C52" s="270"/>
      <c r="D52" s="270"/>
      <c r="E52" s="270"/>
      <c r="F52" s="270"/>
      <c r="G52" s="270"/>
      <c r="H52" s="270"/>
      <c r="I52" s="271"/>
      <c r="J52" s="271"/>
      <c r="K52" s="271"/>
      <c r="L52" s="271"/>
    </row>
    <row r="53" spans="1:12" ht="13.8">
      <c r="A53" s="269" t="s">
        <v>349</v>
      </c>
      <c r="B53" s="269"/>
      <c r="C53" s="270"/>
      <c r="D53" s="270"/>
      <c r="E53" s="270"/>
      <c r="F53" s="270"/>
      <c r="G53" s="270"/>
      <c r="H53" s="270"/>
      <c r="I53" s="271"/>
      <c r="J53" s="271"/>
      <c r="K53" s="271"/>
      <c r="L53" s="271"/>
    </row>
    <row r="54" spans="1:12" ht="13.8">
      <c r="A54" s="269" t="s">
        <v>1552</v>
      </c>
      <c r="B54" s="269"/>
      <c r="C54" s="270"/>
      <c r="D54" s="270"/>
      <c r="E54" s="270"/>
      <c r="F54" s="270"/>
      <c r="G54" s="270"/>
      <c r="H54" s="270"/>
      <c r="I54" s="271"/>
      <c r="J54" s="271"/>
      <c r="K54" s="271"/>
      <c r="L54" s="271"/>
    </row>
    <row r="55" spans="1:12" ht="13.8">
      <c r="A55" s="269" t="s">
        <v>1553</v>
      </c>
      <c r="B55" s="269"/>
      <c r="C55" s="270"/>
      <c r="D55" s="270"/>
      <c r="E55" s="270"/>
      <c r="F55" s="270"/>
      <c r="G55" s="270"/>
      <c r="H55" s="270"/>
      <c r="I55" s="271"/>
      <c r="J55" s="271"/>
      <c r="K55" s="271"/>
      <c r="L55" s="271"/>
    </row>
    <row r="56" spans="1:12" ht="13.8">
      <c r="A56" s="269" t="s">
        <v>1</v>
      </c>
      <c r="B56" s="269"/>
      <c r="C56" s="270"/>
      <c r="D56" s="270"/>
      <c r="E56" s="270"/>
      <c r="F56" s="270"/>
      <c r="G56" s="270"/>
      <c r="H56" s="270"/>
      <c r="I56" s="271"/>
      <c r="J56" s="271"/>
      <c r="K56" s="271"/>
      <c r="L56" s="271"/>
    </row>
    <row r="57" spans="1:12" ht="13.8">
      <c r="B57" s="272"/>
      <c r="C57" s="271"/>
      <c r="D57" s="271"/>
      <c r="E57" s="271"/>
      <c r="F57" s="271"/>
      <c r="G57" s="271"/>
      <c r="H57" s="271"/>
      <c r="I57" s="271"/>
      <c r="J57" s="271"/>
      <c r="K57" s="271"/>
      <c r="L57" s="271"/>
    </row>
    <row r="58" spans="1:12" ht="13.8">
      <c r="A58" s="273" t="s">
        <v>174</v>
      </c>
      <c r="B58" s="272"/>
      <c r="C58" s="271"/>
      <c r="D58" s="271"/>
      <c r="E58" s="271"/>
      <c r="F58" s="271"/>
      <c r="G58" s="271"/>
      <c r="H58" s="271"/>
      <c r="I58" s="271"/>
      <c r="J58" s="271"/>
      <c r="K58" s="271"/>
      <c r="L58" s="271"/>
    </row>
    <row r="59" spans="1:12" ht="13.8">
      <c r="A59" s="273"/>
      <c r="B59" s="272"/>
      <c r="C59" s="271"/>
      <c r="D59" s="271"/>
      <c r="E59" s="271"/>
      <c r="F59" s="271"/>
      <c r="G59" s="271"/>
      <c r="H59" s="271"/>
      <c r="I59" s="271"/>
      <c r="J59" s="271"/>
      <c r="K59" s="271"/>
      <c r="L59" s="271"/>
    </row>
    <row r="60" spans="1:12" ht="27.6">
      <c r="A60" s="274" t="s">
        <v>3</v>
      </c>
      <c r="B60" s="274" t="s">
        <v>277</v>
      </c>
      <c r="C60" s="274" t="s">
        <v>278</v>
      </c>
      <c r="D60" s="274" t="s">
        <v>279</v>
      </c>
      <c r="E60" s="274" t="s">
        <v>280</v>
      </c>
      <c r="F60" s="274" t="s">
        <v>281</v>
      </c>
      <c r="G60" s="274" t="s">
        <v>282</v>
      </c>
      <c r="H60" s="274" t="s">
        <v>283</v>
      </c>
      <c r="I60" s="274" t="s">
        <v>284</v>
      </c>
      <c r="J60" s="274" t="s">
        <v>285</v>
      </c>
      <c r="K60" s="274" t="s">
        <v>286</v>
      </c>
      <c r="L60" s="274" t="s">
        <v>286</v>
      </c>
    </row>
    <row r="61" spans="1:12" ht="13.8">
      <c r="A61" s="275" t="s">
        <v>288</v>
      </c>
      <c r="B61" s="276" t="s">
        <v>289</v>
      </c>
      <c r="C61" s="277">
        <v>1</v>
      </c>
      <c r="D61" s="278">
        <v>1</v>
      </c>
      <c r="E61" s="279">
        <v>1</v>
      </c>
      <c r="F61" s="280" t="s">
        <v>287</v>
      </c>
      <c r="G61" s="280">
        <v>1</v>
      </c>
      <c r="H61" s="276">
        <v>1</v>
      </c>
      <c r="I61" s="276">
        <v>1000000</v>
      </c>
      <c r="J61" s="281">
        <v>8.1873260193220899E-5</v>
      </c>
      <c r="K61" s="281">
        <v>8.1873260193220899E-5</v>
      </c>
      <c r="L61" s="282">
        <v>8.1873260193220899E-5</v>
      </c>
    </row>
    <row r="62" spans="1:12" ht="13.8">
      <c r="A62" s="283" t="s">
        <v>1052</v>
      </c>
      <c r="B62" s="284" t="s">
        <v>1055</v>
      </c>
      <c r="C62" s="285">
        <v>2</v>
      </c>
      <c r="D62" s="285">
        <v>1249</v>
      </c>
      <c r="E62" s="286">
        <v>1248</v>
      </c>
      <c r="F62" s="287" t="s">
        <v>287</v>
      </c>
      <c r="G62" s="287">
        <v>1</v>
      </c>
      <c r="H62" s="284">
        <v>1248</v>
      </c>
      <c r="I62" s="284">
        <v>1248000000</v>
      </c>
      <c r="J62" s="288">
        <v>0.10217782872113967</v>
      </c>
      <c r="K62" s="288">
        <v>0.10217782872113967</v>
      </c>
      <c r="L62" s="289">
        <v>0.10217782872113967</v>
      </c>
    </row>
    <row r="63" spans="1:12" ht="13.8">
      <c r="A63" s="283" t="s">
        <v>1052</v>
      </c>
      <c r="B63" s="284" t="s">
        <v>1055</v>
      </c>
      <c r="C63" s="285">
        <v>1250</v>
      </c>
      <c r="D63" s="278">
        <v>1250</v>
      </c>
      <c r="E63" s="286">
        <v>1</v>
      </c>
      <c r="F63" s="287" t="s">
        <v>287</v>
      </c>
      <c r="G63" s="287">
        <v>1</v>
      </c>
      <c r="H63" s="284">
        <v>1</v>
      </c>
      <c r="I63" s="284">
        <v>1000000</v>
      </c>
      <c r="J63" s="288">
        <v>8.1873260193220899E-5</v>
      </c>
      <c r="K63" s="288">
        <v>8.1873260193220899E-5</v>
      </c>
      <c r="L63" s="289">
        <v>8.1873260193220899E-5</v>
      </c>
    </row>
    <row r="64" spans="1:12" ht="13.8">
      <c r="A64" s="283" t="s">
        <v>1052</v>
      </c>
      <c r="B64" s="284" t="s">
        <v>1055</v>
      </c>
      <c r="C64" s="278">
        <v>1251</v>
      </c>
      <c r="D64" s="278">
        <v>11250</v>
      </c>
      <c r="E64" s="290">
        <v>10000</v>
      </c>
      <c r="F64" s="291" t="s">
        <v>287</v>
      </c>
      <c r="G64" s="291">
        <v>1</v>
      </c>
      <c r="H64" s="292">
        <v>10000</v>
      </c>
      <c r="I64" s="292">
        <v>10000000000</v>
      </c>
      <c r="J64" s="293">
        <v>0.81873260193220898</v>
      </c>
      <c r="K64" s="293">
        <v>0.81873260193220898</v>
      </c>
      <c r="L64" s="289">
        <v>0.81873260193220898</v>
      </c>
    </row>
    <row r="65" spans="1:12" ht="13.8">
      <c r="A65" s="283" t="s">
        <v>1052</v>
      </c>
      <c r="B65" s="284" t="s">
        <v>1055</v>
      </c>
      <c r="C65" s="278">
        <v>11251</v>
      </c>
      <c r="D65" s="278">
        <v>11293</v>
      </c>
      <c r="E65" s="290">
        <v>43</v>
      </c>
      <c r="F65" s="291" t="s">
        <v>287</v>
      </c>
      <c r="G65" s="291">
        <v>1</v>
      </c>
      <c r="H65" s="292">
        <v>43</v>
      </c>
      <c r="I65" s="292">
        <v>43000000</v>
      </c>
      <c r="J65" s="293">
        <v>3.5205501883084985E-3</v>
      </c>
      <c r="K65" s="293">
        <v>3.5205501883084985E-3</v>
      </c>
      <c r="L65" s="289">
        <v>3.5205501883084985E-3</v>
      </c>
    </row>
    <row r="66" spans="1:12" ht="13.8">
      <c r="A66" s="283" t="s">
        <v>1052</v>
      </c>
      <c r="B66" s="284" t="s">
        <v>1055</v>
      </c>
      <c r="C66" s="285">
        <v>11294</v>
      </c>
      <c r="D66" s="285">
        <v>11337</v>
      </c>
      <c r="E66" s="286">
        <v>44</v>
      </c>
      <c r="F66" s="287" t="s">
        <v>287</v>
      </c>
      <c r="G66" s="287">
        <v>1</v>
      </c>
      <c r="H66" s="284">
        <v>44</v>
      </c>
      <c r="I66" s="284">
        <v>44000000</v>
      </c>
      <c r="J66" s="288">
        <v>3.6024234485017193E-3</v>
      </c>
      <c r="K66" s="288">
        <v>3.6024234485017193E-3</v>
      </c>
      <c r="L66" s="289">
        <v>3.6024234485017193E-3</v>
      </c>
    </row>
    <row r="67" spans="1:12" ht="13.8">
      <c r="A67" s="283" t="s">
        <v>1052</v>
      </c>
      <c r="B67" s="284" t="s">
        <v>1055</v>
      </c>
      <c r="C67" s="278">
        <v>11338</v>
      </c>
      <c r="D67" s="278">
        <v>12114</v>
      </c>
      <c r="E67" s="290">
        <v>777</v>
      </c>
      <c r="F67" s="291" t="s">
        <v>287</v>
      </c>
      <c r="G67" s="291">
        <v>1</v>
      </c>
      <c r="H67" s="292">
        <v>777</v>
      </c>
      <c r="I67" s="292">
        <v>777000000</v>
      </c>
      <c r="J67" s="293">
        <v>6.3615523170132637E-2</v>
      </c>
      <c r="K67" s="293">
        <v>6.3615523170132637E-2</v>
      </c>
      <c r="L67" s="289">
        <v>6.3615523170132637E-2</v>
      </c>
    </row>
    <row r="68" spans="1:12" ht="13.8">
      <c r="A68" s="283" t="s">
        <v>1052</v>
      </c>
      <c r="B68" s="284" t="s">
        <v>1055</v>
      </c>
      <c r="C68" s="285">
        <v>12115</v>
      </c>
      <c r="D68" s="285">
        <v>12214</v>
      </c>
      <c r="E68" s="294">
        <v>100</v>
      </c>
      <c r="F68" s="287" t="s">
        <v>287</v>
      </c>
      <c r="G68" s="287">
        <v>1</v>
      </c>
      <c r="H68" s="284">
        <v>100</v>
      </c>
      <c r="I68" s="284">
        <v>100000000</v>
      </c>
      <c r="J68" s="295">
        <v>8.187326019322089E-3</v>
      </c>
      <c r="K68" s="288">
        <v>8.187326019322089E-3</v>
      </c>
      <c r="L68" s="289">
        <v>8.187326019322089E-3</v>
      </c>
    </row>
    <row r="69" spans="1:12" ht="13.8">
      <c r="A69" s="296"/>
      <c r="B69" s="296"/>
      <c r="C69" s="297"/>
      <c r="D69" s="297"/>
      <c r="E69" s="298">
        <v>12214</v>
      </c>
      <c r="F69" s="298"/>
      <c r="G69" s="298"/>
      <c r="H69" s="298">
        <v>12214</v>
      </c>
      <c r="I69" s="299">
        <v>12214000000</v>
      </c>
      <c r="J69" s="300">
        <v>1</v>
      </c>
      <c r="K69" s="301">
        <v>1</v>
      </c>
      <c r="L69" s="301">
        <v>1</v>
      </c>
    </row>
    <row r="70" spans="1:12" ht="13.8">
      <c r="A70" s="248"/>
      <c r="G70" s="246"/>
      <c r="H70" s="246"/>
    </row>
    <row r="71" spans="1:12" ht="13.8">
      <c r="A71" s="248"/>
      <c r="G71" s="246"/>
      <c r="H71" s="246"/>
    </row>
    <row r="72" spans="1:12" ht="13.8">
      <c r="A72" s="248"/>
      <c r="G72" s="246"/>
      <c r="H72" s="246"/>
    </row>
    <row r="73" spans="1:12" ht="13.8">
      <c r="A73" s="273" t="s">
        <v>236</v>
      </c>
      <c r="B73" s="272"/>
      <c r="C73" s="271"/>
      <c r="D73" s="271"/>
      <c r="G73" s="246"/>
      <c r="H73" s="246"/>
    </row>
    <row r="74" spans="1:12" ht="13.8">
      <c r="B74" s="272"/>
      <c r="C74" s="271"/>
      <c r="D74" s="271"/>
      <c r="G74" s="246"/>
      <c r="H74" s="246"/>
    </row>
    <row r="75" spans="1:12" ht="27.6">
      <c r="A75" s="302" t="s">
        <v>237</v>
      </c>
      <c r="B75" s="302" t="s">
        <v>240</v>
      </c>
      <c r="C75" s="302" t="s">
        <v>239</v>
      </c>
      <c r="D75" s="271"/>
      <c r="G75" s="246"/>
      <c r="H75" s="246"/>
    </row>
    <row r="76" spans="1:12" ht="13.8">
      <c r="A76" s="257" t="s">
        <v>300</v>
      </c>
      <c r="B76" s="303" t="s">
        <v>299</v>
      </c>
      <c r="C76" s="304">
        <v>1</v>
      </c>
      <c r="D76" s="305"/>
      <c r="G76" s="246"/>
      <c r="H76" s="246"/>
    </row>
    <row r="77" spans="1:12" ht="13.8">
      <c r="A77" s="257" t="s">
        <v>300</v>
      </c>
      <c r="B77" s="303" t="s">
        <v>1052</v>
      </c>
      <c r="C77" s="304">
        <v>1</v>
      </c>
      <c r="D77" s="305"/>
      <c r="G77" s="246"/>
      <c r="H77" s="246"/>
    </row>
    <row r="78" spans="1:12" ht="13.8">
      <c r="A78" s="257" t="s">
        <v>300</v>
      </c>
      <c r="B78" s="303" t="s">
        <v>1238</v>
      </c>
      <c r="C78" s="304">
        <v>1</v>
      </c>
      <c r="D78" s="305"/>
      <c r="G78" s="246"/>
      <c r="H78" s="246"/>
    </row>
    <row r="79" spans="1:12" ht="13.8">
      <c r="B79" s="272"/>
      <c r="C79" s="271"/>
      <c r="D79" s="271"/>
      <c r="G79" s="246"/>
      <c r="H79" s="246"/>
    </row>
    <row r="80" spans="1:12" ht="13.8">
      <c r="A80" s="248"/>
      <c r="G80" s="246"/>
      <c r="H80" s="246"/>
    </row>
    <row r="81" spans="1:13" ht="13.8">
      <c r="A81" s="248"/>
      <c r="G81" s="246"/>
      <c r="H81" s="246"/>
    </row>
    <row r="82" spans="1:13" ht="13.8">
      <c r="A82" s="585" t="s">
        <v>1970</v>
      </c>
      <c r="B82" s="585"/>
      <c r="G82" s="246"/>
      <c r="H82" s="246"/>
    </row>
    <row r="83" spans="1:13" ht="46.5" customHeight="1">
      <c r="A83" s="586" t="s">
        <v>1981</v>
      </c>
      <c r="B83" s="586"/>
      <c r="C83" s="586"/>
      <c r="D83" s="586"/>
      <c r="E83" s="586"/>
      <c r="F83" s="586"/>
      <c r="G83" s="586"/>
      <c r="H83" s="591"/>
      <c r="I83" s="591"/>
      <c r="J83" s="591"/>
      <c r="K83" s="591"/>
      <c r="L83" s="591"/>
      <c r="M83" s="591"/>
    </row>
    <row r="84" spans="1:13" ht="15.6" customHeight="1">
      <c r="A84" s="307"/>
      <c r="G84" s="246"/>
      <c r="H84" s="246"/>
    </row>
    <row r="85" spans="1:13" ht="13.8">
      <c r="A85" s="585" t="s">
        <v>1971</v>
      </c>
      <c r="B85" s="585"/>
      <c r="G85" s="246"/>
      <c r="H85" s="246"/>
    </row>
    <row r="86" spans="1:13" ht="17.399999999999999" customHeight="1">
      <c r="A86" s="248"/>
      <c r="G86" s="246"/>
      <c r="H86" s="246"/>
    </row>
    <row r="87" spans="1:13" ht="13.8">
      <c r="A87" s="585" t="s">
        <v>117</v>
      </c>
      <c r="B87" s="585"/>
      <c r="C87" s="585"/>
      <c r="D87" s="585"/>
      <c r="E87" s="273"/>
      <c r="F87" s="273"/>
      <c r="G87" s="246"/>
      <c r="H87" s="246"/>
    </row>
    <row r="88" spans="1:13" ht="75.75" customHeight="1">
      <c r="A88" s="593" t="s">
        <v>367</v>
      </c>
      <c r="B88" s="593"/>
      <c r="C88" s="593"/>
      <c r="D88" s="593"/>
      <c r="E88" s="593"/>
      <c r="F88" s="593"/>
      <c r="G88" s="593"/>
      <c r="H88" s="246"/>
    </row>
    <row r="89" spans="1:13" ht="17.25" customHeight="1">
      <c r="A89" s="582" t="s">
        <v>322</v>
      </c>
      <c r="B89" s="582"/>
      <c r="C89" s="582"/>
      <c r="D89" s="582"/>
      <c r="E89" s="582"/>
      <c r="F89" s="582"/>
      <c r="G89" s="582"/>
      <c r="H89" s="246"/>
    </row>
    <row r="90" spans="1:13" ht="82.5" customHeight="1">
      <c r="A90" s="636" t="s">
        <v>1530</v>
      </c>
      <c r="B90" s="636"/>
      <c r="C90" s="636"/>
      <c r="D90" s="636"/>
      <c r="E90" s="636"/>
      <c r="F90" s="636"/>
      <c r="G90" s="636"/>
      <c r="H90" s="246"/>
    </row>
    <row r="91" spans="1:13" ht="30" customHeight="1">
      <c r="A91" s="636"/>
      <c r="B91" s="636"/>
      <c r="C91" s="636"/>
      <c r="D91" s="636"/>
      <c r="E91" s="636"/>
      <c r="F91" s="636"/>
      <c r="G91" s="636"/>
      <c r="H91" s="246"/>
    </row>
    <row r="92" spans="1:13" ht="13.8">
      <c r="A92" s="248" t="s">
        <v>118</v>
      </c>
      <c r="G92" s="246"/>
      <c r="H92" s="246"/>
    </row>
    <row r="93" spans="1:13" ht="42" customHeight="1">
      <c r="A93" s="637" t="s">
        <v>1932</v>
      </c>
      <c r="B93" s="637"/>
      <c r="C93" s="637"/>
      <c r="D93" s="637"/>
      <c r="E93" s="637"/>
      <c r="F93" s="637"/>
      <c r="G93" s="637"/>
      <c r="H93" s="246"/>
    </row>
    <row r="94" spans="1:13" ht="28.5" customHeight="1">
      <c r="A94" s="637" t="s">
        <v>1662</v>
      </c>
      <c r="B94" s="637"/>
      <c r="C94" s="637"/>
      <c r="D94" s="637"/>
      <c r="E94" s="637"/>
      <c r="F94" s="637"/>
      <c r="G94" s="637"/>
      <c r="H94" s="246"/>
    </row>
    <row r="95" spans="1:13" ht="21.75" customHeight="1">
      <c r="A95" s="163"/>
      <c r="G95" s="246"/>
      <c r="H95" s="246"/>
    </row>
    <row r="96" spans="1:13" ht="13.8">
      <c r="A96" s="585" t="s">
        <v>1972</v>
      </c>
      <c r="B96" s="585"/>
      <c r="C96" s="585"/>
      <c r="D96" s="585"/>
      <c r="E96" s="273"/>
      <c r="F96" s="273"/>
      <c r="G96" s="246"/>
      <c r="H96" s="246"/>
    </row>
    <row r="97" spans="1:8" ht="14.4" customHeight="1">
      <c r="A97" s="248"/>
      <c r="G97" s="246"/>
      <c r="H97" s="246"/>
    </row>
    <row r="98" spans="1:8" ht="13.8">
      <c r="A98" s="585" t="s">
        <v>119</v>
      </c>
      <c r="B98" s="585"/>
      <c r="C98" s="585"/>
      <c r="D98" s="585"/>
      <c r="E98" s="273"/>
      <c r="F98" s="273"/>
      <c r="G98" s="246"/>
      <c r="H98" s="246"/>
    </row>
    <row r="99" spans="1:8" ht="14.4" customHeight="1">
      <c r="A99" s="248"/>
      <c r="G99" s="246"/>
      <c r="H99" s="246"/>
    </row>
    <row r="100" spans="1:8" ht="13.8">
      <c r="A100" s="612" t="s">
        <v>1319</v>
      </c>
      <c r="B100" s="612"/>
      <c r="C100" s="612"/>
      <c r="D100" s="612"/>
      <c r="E100" s="612"/>
      <c r="F100" s="612"/>
      <c r="G100" s="612"/>
      <c r="H100" s="246"/>
    </row>
    <row r="101" spans="1:8" ht="15.6" customHeight="1">
      <c r="A101" s="307"/>
      <c r="G101" s="246"/>
      <c r="H101" s="246"/>
    </row>
    <row r="102" spans="1:8" ht="13.8">
      <c r="A102" s="248" t="s">
        <v>1973</v>
      </c>
      <c r="G102" s="246"/>
      <c r="H102" s="246"/>
    </row>
    <row r="103" spans="1:8" ht="48" customHeight="1">
      <c r="A103" s="593" t="s">
        <v>1447</v>
      </c>
      <c r="B103" s="593"/>
      <c r="C103" s="593"/>
      <c r="D103" s="593"/>
      <c r="E103" s="593"/>
      <c r="F103" s="593"/>
      <c r="G103" s="593"/>
      <c r="H103" s="246"/>
    </row>
    <row r="104" spans="1:8" ht="49.5" customHeight="1">
      <c r="A104" s="593" t="s">
        <v>1313</v>
      </c>
      <c r="B104" s="593"/>
      <c r="C104" s="593"/>
      <c r="D104" s="593"/>
      <c r="E104" s="593"/>
      <c r="F104" s="593"/>
      <c r="G104" s="593"/>
      <c r="H104" s="246"/>
    </row>
    <row r="105" spans="1:8" ht="13.8">
      <c r="A105" s="273" t="s">
        <v>1846</v>
      </c>
      <c r="G105" s="246"/>
      <c r="H105" s="246"/>
    </row>
    <row r="106" spans="1:8" ht="15" customHeight="1">
      <c r="A106" s="612" t="s">
        <v>1314</v>
      </c>
      <c r="B106" s="612"/>
      <c r="C106" s="612"/>
      <c r="D106" s="612"/>
      <c r="E106" s="306"/>
      <c r="F106" s="306"/>
      <c r="G106" s="246"/>
      <c r="H106" s="246"/>
    </row>
    <row r="107" spans="1:8" ht="13.8">
      <c r="A107" s="307"/>
      <c r="G107" s="246"/>
      <c r="H107" s="246"/>
    </row>
    <row r="108" spans="1:8" ht="13.8">
      <c r="A108" s="248" t="s">
        <v>1974</v>
      </c>
      <c r="G108" s="246"/>
      <c r="H108" s="246"/>
    </row>
    <row r="109" spans="1:8" ht="33.75" customHeight="1">
      <c r="A109" s="593" t="s">
        <v>430</v>
      </c>
      <c r="B109" s="593"/>
      <c r="C109" s="593"/>
      <c r="D109" s="593"/>
      <c r="E109" s="593"/>
      <c r="F109" s="593"/>
      <c r="G109" s="593"/>
      <c r="H109" s="246"/>
    </row>
    <row r="110" spans="1:8" ht="13.8">
      <c r="A110" s="163"/>
      <c r="G110" s="246"/>
      <c r="H110" s="246"/>
    </row>
    <row r="111" spans="1:8" ht="13.8">
      <c r="A111" s="273" t="s">
        <v>1975</v>
      </c>
      <c r="G111" s="246"/>
      <c r="H111" s="246"/>
    </row>
    <row r="112" spans="1:8" ht="40.5" customHeight="1">
      <c r="A112" s="612" t="s">
        <v>368</v>
      </c>
      <c r="B112" s="612"/>
      <c r="C112" s="612"/>
      <c r="D112" s="612"/>
      <c r="E112" s="612"/>
      <c r="F112" s="612"/>
      <c r="G112" s="612"/>
      <c r="H112" s="246"/>
    </row>
    <row r="113" spans="1:8" ht="12" customHeight="1">
      <c r="A113" s="307"/>
      <c r="G113" s="246"/>
      <c r="H113" s="246"/>
    </row>
    <row r="114" spans="1:8" ht="13.8">
      <c r="A114" s="248" t="s">
        <v>120</v>
      </c>
      <c r="G114" s="246"/>
      <c r="H114" s="246"/>
    </row>
    <row r="115" spans="1:8" ht="13.8">
      <c r="A115" s="612" t="s">
        <v>370</v>
      </c>
      <c r="B115" s="612"/>
      <c r="C115" s="612"/>
      <c r="D115" s="612"/>
      <c r="E115" s="612"/>
      <c r="F115" s="612"/>
      <c r="G115" s="612"/>
      <c r="H115" s="246"/>
    </row>
    <row r="116" spans="1:8" ht="12.75" customHeight="1">
      <c r="A116" s="306"/>
      <c r="B116" s="306"/>
      <c r="C116" s="306"/>
      <c r="D116" s="306"/>
      <c r="G116" s="246"/>
      <c r="H116" s="246"/>
    </row>
    <row r="117" spans="1:8" ht="28.5" customHeight="1">
      <c r="A117" s="249" t="s">
        <v>121</v>
      </c>
      <c r="G117" s="246"/>
      <c r="H117" s="246"/>
    </row>
    <row r="118" spans="1:8" ht="109.8" customHeight="1">
      <c r="A118" s="593" t="s">
        <v>1318</v>
      </c>
      <c r="B118" s="593"/>
      <c r="C118" s="593"/>
      <c r="D118" s="593"/>
      <c r="E118" s="593"/>
      <c r="F118" s="593"/>
      <c r="G118" s="593"/>
      <c r="H118" s="246"/>
    </row>
    <row r="119" spans="1:8" ht="19.2" customHeight="1">
      <c r="A119" s="307"/>
      <c r="G119" s="246"/>
      <c r="H119" s="246"/>
    </row>
    <row r="120" spans="1:8" ht="13.8">
      <c r="A120" s="249" t="s">
        <v>122</v>
      </c>
      <c r="G120" s="246"/>
      <c r="H120" s="246"/>
    </row>
    <row r="121" spans="1:8" ht="13.8">
      <c r="A121" s="248"/>
      <c r="G121" s="246"/>
      <c r="H121" s="246"/>
    </row>
    <row r="122" spans="1:8" ht="15.75" customHeight="1">
      <c r="A122" s="612" t="s">
        <v>1448</v>
      </c>
      <c r="B122" s="612"/>
      <c r="C122" s="612"/>
      <c r="D122" s="612"/>
      <c r="E122" s="612"/>
      <c r="F122" s="612"/>
      <c r="G122" s="612"/>
      <c r="H122" s="246"/>
    </row>
    <row r="123" spans="1:8" ht="14.4" customHeight="1">
      <c r="A123" s="307"/>
      <c r="G123" s="246"/>
      <c r="H123" s="246"/>
    </row>
    <row r="124" spans="1:8" ht="13.8">
      <c r="A124" s="585" t="s">
        <v>1976</v>
      </c>
      <c r="B124" s="585"/>
      <c r="C124" s="585"/>
      <c r="D124" s="585"/>
      <c r="E124" s="273"/>
      <c r="F124" s="273"/>
      <c r="G124" s="246"/>
      <c r="H124" s="246"/>
    </row>
    <row r="125" spans="1:8" ht="14.4" customHeight="1">
      <c r="A125" s="248"/>
      <c r="G125" s="246"/>
      <c r="H125" s="246"/>
    </row>
    <row r="126" spans="1:8" ht="15" customHeight="1">
      <c r="A126" s="634" t="s">
        <v>238</v>
      </c>
      <c r="B126" s="634"/>
      <c r="C126" s="634"/>
      <c r="D126" s="634"/>
      <c r="E126" s="306"/>
      <c r="F126" s="306"/>
      <c r="G126" s="246"/>
      <c r="H126" s="246"/>
    </row>
    <row r="128" spans="1:8" ht="15.75" customHeight="1">
      <c r="A128" s="273" t="s">
        <v>241</v>
      </c>
      <c r="G128" s="246"/>
    </row>
    <row r="129" spans="1:8" ht="15.75" customHeight="1">
      <c r="A129" s="273"/>
      <c r="G129" s="246"/>
    </row>
    <row r="130" spans="1:8" ht="15.75" customHeight="1">
      <c r="A130" s="273" t="s">
        <v>1449</v>
      </c>
      <c r="G130" s="246"/>
    </row>
    <row r="131" spans="1:8" ht="54.75" customHeight="1">
      <c r="A131" s="612" t="s">
        <v>383</v>
      </c>
      <c r="B131" s="612"/>
      <c r="C131" s="612"/>
      <c r="D131" s="612"/>
      <c r="E131" s="612"/>
      <c r="F131" s="612"/>
      <c r="G131" s="612"/>
    </row>
    <row r="132" spans="1:8" ht="15.75" customHeight="1">
      <c r="A132" s="306"/>
      <c r="B132" s="306"/>
      <c r="C132" s="306"/>
      <c r="D132" s="306"/>
      <c r="E132" s="306"/>
      <c r="F132" s="306"/>
      <c r="G132" s="246"/>
    </row>
    <row r="133" spans="1:8" ht="15.75" customHeight="1">
      <c r="A133" s="309" t="s">
        <v>123</v>
      </c>
      <c r="B133" s="310">
        <v>46022</v>
      </c>
      <c r="G133" s="246"/>
    </row>
    <row r="134" spans="1:8" ht="15.75" customHeight="1">
      <c r="A134" s="311" t="s">
        <v>124</v>
      </c>
      <c r="B134" s="312">
        <v>6572.46</v>
      </c>
      <c r="G134" s="246"/>
    </row>
    <row r="135" spans="1:8" ht="15.75" customHeight="1">
      <c r="A135" s="311" t="s">
        <v>125</v>
      </c>
      <c r="B135" s="312">
        <v>6585.55</v>
      </c>
      <c r="G135" s="246"/>
    </row>
    <row r="136" spans="1:8" ht="15.75" customHeight="1">
      <c r="A136" s="273"/>
      <c r="G136" s="246"/>
    </row>
    <row r="138" spans="1:8" ht="15.75" customHeight="1">
      <c r="A138" s="273" t="s">
        <v>126</v>
      </c>
      <c r="B138" s="249"/>
      <c r="D138" s="554"/>
      <c r="E138" s="554"/>
      <c r="F138" s="554"/>
      <c r="G138" s="555"/>
      <c r="H138" s="313"/>
    </row>
    <row r="139" spans="1:8" ht="15.75" customHeight="1">
      <c r="A139" s="273"/>
      <c r="D139" s="554"/>
      <c r="E139" s="554"/>
      <c r="F139" s="554"/>
      <c r="G139" s="555"/>
      <c r="H139" s="313"/>
    </row>
    <row r="140" spans="1:8" ht="15.75" customHeight="1">
      <c r="A140" s="623" t="s">
        <v>127</v>
      </c>
      <c r="B140" s="623"/>
      <c r="D140" s="554"/>
      <c r="E140" s="554"/>
      <c r="F140" s="554"/>
      <c r="G140" s="555"/>
      <c r="H140" s="313"/>
    </row>
    <row r="141" spans="1:8" ht="15.75" customHeight="1">
      <c r="A141" s="314"/>
      <c r="B141" s="314"/>
      <c r="D141" s="554"/>
      <c r="E141" s="554"/>
      <c r="F141" s="554"/>
      <c r="G141" s="555"/>
      <c r="H141" s="313"/>
    </row>
    <row r="142" spans="1:8" ht="15.75" customHeight="1">
      <c r="A142" s="273" t="s">
        <v>1663</v>
      </c>
      <c r="D142" s="227"/>
      <c r="E142" s="227"/>
      <c r="F142" s="556"/>
      <c r="G142" s="555"/>
      <c r="H142" s="313"/>
    </row>
    <row r="143" spans="1:8" ht="15.75" customHeight="1">
      <c r="A143" s="273"/>
      <c r="D143" s="227"/>
      <c r="E143" s="227"/>
      <c r="F143" s="556"/>
      <c r="G143" s="555"/>
      <c r="H143" s="313"/>
    </row>
    <row r="144" spans="1:8" ht="26.4" customHeight="1">
      <c r="A144" s="315" t="s">
        <v>204</v>
      </c>
      <c r="B144" s="302" t="s">
        <v>205</v>
      </c>
      <c r="C144" s="302" t="s">
        <v>206</v>
      </c>
      <c r="D144" s="302" t="s">
        <v>431</v>
      </c>
      <c r="E144" s="302" t="s">
        <v>208</v>
      </c>
      <c r="F144" s="316"/>
      <c r="G144" s="246"/>
      <c r="H144" s="313"/>
    </row>
    <row r="145" spans="1:8" ht="15.75" customHeight="1">
      <c r="A145" s="317" t="s">
        <v>371</v>
      </c>
      <c r="B145" s="318"/>
      <c r="C145" s="319"/>
      <c r="D145" s="320"/>
      <c r="E145" s="320"/>
      <c r="G145" s="246"/>
      <c r="H145" s="313"/>
    </row>
    <row r="146" spans="1:8" ht="15.75" customHeight="1">
      <c r="A146" s="321" t="s">
        <v>1564</v>
      </c>
      <c r="B146" s="319">
        <v>1000</v>
      </c>
      <c r="C146" s="322" t="s">
        <v>311</v>
      </c>
      <c r="D146" s="323">
        <v>6572.46</v>
      </c>
      <c r="E146" s="320">
        <v>6572460</v>
      </c>
      <c r="F146" s="172"/>
      <c r="G146" s="246"/>
      <c r="H146" s="313"/>
    </row>
    <row r="147" spans="1:8" ht="15.75" customHeight="1">
      <c r="A147" s="321" t="s">
        <v>1456</v>
      </c>
      <c r="B147" s="319">
        <v>1776.9800044427809</v>
      </c>
      <c r="C147" s="322" t="s">
        <v>311</v>
      </c>
      <c r="D147" s="323">
        <v>6572.46</v>
      </c>
      <c r="E147" s="320">
        <v>11679130</v>
      </c>
      <c r="F147" s="172"/>
      <c r="G147" s="246"/>
      <c r="H147" s="313"/>
    </row>
    <row r="148" spans="1:8" ht="15.75" customHeight="1">
      <c r="A148" s="321" t="s">
        <v>1861</v>
      </c>
      <c r="B148" s="319">
        <v>100</v>
      </c>
      <c r="C148" s="322" t="s">
        <v>311</v>
      </c>
      <c r="D148" s="323">
        <v>6572.46</v>
      </c>
      <c r="E148" s="320">
        <v>657246</v>
      </c>
      <c r="F148" s="172"/>
      <c r="G148" s="246"/>
      <c r="H148" s="313"/>
    </row>
    <row r="149" spans="1:8" ht="15.75" customHeight="1">
      <c r="A149" s="321" t="s">
        <v>425</v>
      </c>
      <c r="B149" s="319">
        <v>2583.2899705741838</v>
      </c>
      <c r="C149" s="322" t="s">
        <v>311</v>
      </c>
      <c r="D149" s="323">
        <v>6572.46</v>
      </c>
      <c r="E149" s="320">
        <v>16978570</v>
      </c>
      <c r="F149" s="172"/>
      <c r="G149" s="246"/>
      <c r="H149" s="313"/>
    </row>
    <row r="150" spans="1:8" ht="15.75" customHeight="1">
      <c r="A150" s="321" t="s">
        <v>426</v>
      </c>
      <c r="B150" s="319">
        <v>30422.890059429803</v>
      </c>
      <c r="C150" s="322" t="s">
        <v>311</v>
      </c>
      <c r="D150" s="323">
        <v>6572.46</v>
      </c>
      <c r="E150" s="320">
        <v>199953228</v>
      </c>
      <c r="F150" s="172"/>
      <c r="G150" s="246"/>
      <c r="H150" s="313"/>
    </row>
    <row r="151" spans="1:8" ht="15.75" customHeight="1">
      <c r="A151" s="321" t="s">
        <v>1859</v>
      </c>
      <c r="B151" s="319">
        <v>158.58993436247616</v>
      </c>
      <c r="C151" s="322" t="s">
        <v>311</v>
      </c>
      <c r="D151" s="323">
        <v>6572.46</v>
      </c>
      <c r="E151" s="320">
        <v>1042326</v>
      </c>
      <c r="F151" s="172"/>
      <c r="G151" s="246"/>
      <c r="H151" s="313"/>
    </row>
    <row r="152" spans="1:8" ht="15.75" customHeight="1">
      <c r="A152" s="321" t="s">
        <v>966</v>
      </c>
      <c r="B152" s="319">
        <v>30.290028391195989</v>
      </c>
      <c r="C152" s="322" t="s">
        <v>311</v>
      </c>
      <c r="D152" s="323">
        <v>6572.46</v>
      </c>
      <c r="E152" s="320">
        <v>199080</v>
      </c>
      <c r="F152" s="172"/>
      <c r="G152" s="246"/>
      <c r="H152" s="313"/>
    </row>
    <row r="153" spans="1:8" ht="15.75" customHeight="1">
      <c r="A153" s="321" t="s">
        <v>424</v>
      </c>
      <c r="B153" s="319">
        <v>8138.6400221530448</v>
      </c>
      <c r="C153" s="322" t="s">
        <v>311</v>
      </c>
      <c r="D153" s="323">
        <v>6572.46</v>
      </c>
      <c r="E153" s="320">
        <v>53490886</v>
      </c>
      <c r="F153" s="172"/>
      <c r="G153" s="246"/>
      <c r="H153" s="313"/>
    </row>
    <row r="154" spans="1:8" ht="15.75" customHeight="1">
      <c r="A154" s="321" t="s">
        <v>477</v>
      </c>
      <c r="B154" s="319">
        <v>3136216.5099521335</v>
      </c>
      <c r="C154" s="322" t="s">
        <v>311</v>
      </c>
      <c r="D154" s="323">
        <v>6572.46</v>
      </c>
      <c r="E154" s="320">
        <v>20612657563</v>
      </c>
      <c r="F154" s="172"/>
      <c r="G154" s="246"/>
      <c r="H154" s="313"/>
    </row>
    <row r="155" spans="1:8" ht="15.75" customHeight="1" thickBot="1">
      <c r="A155" s="324" t="s">
        <v>1664</v>
      </c>
      <c r="B155" s="325">
        <v>3180427.189971487</v>
      </c>
      <c r="C155" s="326"/>
      <c r="D155" s="326"/>
      <c r="E155" s="327">
        <v>20903230489</v>
      </c>
      <c r="F155" s="326"/>
      <c r="G155" s="328"/>
      <c r="H155" s="313"/>
    </row>
    <row r="156" spans="1:8" ht="15.75" customHeight="1" thickTop="1">
      <c r="A156" s="324"/>
      <c r="B156" s="271"/>
      <c r="C156" s="326"/>
      <c r="D156" s="326"/>
      <c r="E156" s="172"/>
      <c r="F156" s="326"/>
      <c r="G156" s="328"/>
      <c r="H156" s="313"/>
    </row>
    <row r="157" spans="1:8" ht="15.75" customHeight="1">
      <c r="A157" s="273" t="s">
        <v>1237</v>
      </c>
      <c r="D157" s="326"/>
      <c r="E157" s="172"/>
      <c r="F157" s="326"/>
      <c r="G157" s="328"/>
      <c r="H157" s="313"/>
    </row>
    <row r="158" spans="1:8" ht="15.75" customHeight="1">
      <c r="A158" s="273"/>
      <c r="D158" s="326"/>
      <c r="E158" s="326"/>
      <c r="F158" s="326"/>
      <c r="G158" s="328"/>
      <c r="H158" s="313"/>
    </row>
    <row r="159" spans="1:8" s="166" customFormat="1" ht="30.6" customHeight="1">
      <c r="A159" s="329" t="s">
        <v>204</v>
      </c>
      <c r="B159" s="302" t="s">
        <v>205</v>
      </c>
      <c r="C159" s="302" t="s">
        <v>206</v>
      </c>
      <c r="D159" s="302" t="s">
        <v>207</v>
      </c>
      <c r="E159" s="302" t="s">
        <v>208</v>
      </c>
      <c r="G159" s="330"/>
      <c r="H159" s="331"/>
    </row>
    <row r="160" spans="1:8" ht="15.75" customHeight="1">
      <c r="A160" s="332" t="s">
        <v>524</v>
      </c>
      <c r="B160" s="333">
        <v>19973.379982533177</v>
      </c>
      <c r="C160" s="334" t="s">
        <v>311</v>
      </c>
      <c r="D160" s="323">
        <v>6572.46</v>
      </c>
      <c r="E160" s="335">
        <v>131274241</v>
      </c>
      <c r="F160" s="172"/>
      <c r="G160" s="328"/>
      <c r="H160" s="313"/>
    </row>
    <row r="161" spans="1:9" ht="15.75" customHeight="1">
      <c r="A161" s="332" t="s">
        <v>528</v>
      </c>
      <c r="B161" s="333">
        <v>2.700054469711493</v>
      </c>
      <c r="C161" s="334" t="s">
        <v>311</v>
      </c>
      <c r="D161" s="323">
        <v>6572.46</v>
      </c>
      <c r="E161" s="335">
        <v>17746</v>
      </c>
      <c r="F161" s="172"/>
      <c r="G161" s="328"/>
      <c r="H161" s="313"/>
    </row>
    <row r="162" spans="1:9" ht="15.75" customHeight="1">
      <c r="A162" s="332" t="s">
        <v>427</v>
      </c>
      <c r="B162" s="333">
        <v>162.5899587064813</v>
      </c>
      <c r="C162" s="334" t="s">
        <v>311</v>
      </c>
      <c r="D162" s="323">
        <v>6572.46</v>
      </c>
      <c r="E162" s="335">
        <v>1068616</v>
      </c>
      <c r="F162" s="172"/>
      <c r="G162" s="328"/>
      <c r="H162" s="313"/>
    </row>
    <row r="163" spans="1:9" ht="15.75" customHeight="1">
      <c r="A163" s="332" t="s">
        <v>1869</v>
      </c>
      <c r="B163" s="333">
        <v>4836.439932688826</v>
      </c>
      <c r="C163" s="334" t="s">
        <v>311</v>
      </c>
      <c r="D163" s="323">
        <v>6572.46</v>
      </c>
      <c r="E163" s="335">
        <v>31787308</v>
      </c>
      <c r="F163" s="172"/>
      <c r="G163" s="328"/>
      <c r="H163" s="313"/>
    </row>
    <row r="164" spans="1:9" ht="15.75" customHeight="1" thickBot="1">
      <c r="A164" s="324" t="s">
        <v>1665</v>
      </c>
      <c r="B164" s="325">
        <v>24975.109928398197</v>
      </c>
      <c r="C164" s="326"/>
      <c r="D164" s="326"/>
      <c r="E164" s="327">
        <v>164147911</v>
      </c>
      <c r="F164" s="324"/>
      <c r="G164" s="328"/>
      <c r="H164" s="313"/>
    </row>
    <row r="165" spans="1:9" ht="15.75" customHeight="1" thickTop="1">
      <c r="A165" s="336"/>
      <c r="B165" s="271"/>
      <c r="C165" s="326"/>
      <c r="D165" s="326"/>
      <c r="E165" s="326"/>
      <c r="F165" s="326"/>
      <c r="G165" s="328"/>
      <c r="H165" s="313"/>
    </row>
    <row r="166" spans="1:9" ht="16.5" customHeight="1">
      <c r="A166" s="273" t="s">
        <v>233</v>
      </c>
      <c r="B166" s="273"/>
      <c r="E166" s="326"/>
      <c r="F166" s="326"/>
      <c r="G166" s="326"/>
      <c r="H166" s="313"/>
      <c r="I166" s="246"/>
    </row>
    <row r="167" spans="1:9" s="166" customFormat="1" ht="40.200000000000003" customHeight="1">
      <c r="A167" s="329" t="s">
        <v>215</v>
      </c>
      <c r="B167" s="337" t="s">
        <v>389</v>
      </c>
      <c r="C167" s="302" t="s">
        <v>205</v>
      </c>
      <c r="D167" s="302" t="s">
        <v>206</v>
      </c>
      <c r="E167" s="302" t="s">
        <v>207</v>
      </c>
      <c r="F167" s="302" t="s">
        <v>208</v>
      </c>
      <c r="G167" s="338"/>
      <c r="H167" s="331"/>
      <c r="I167" s="330"/>
    </row>
    <row r="168" spans="1:9" s="106" customFormat="1" ht="15.75" customHeight="1">
      <c r="A168" s="121" t="s">
        <v>1933</v>
      </c>
      <c r="B168" s="334" t="s">
        <v>970</v>
      </c>
      <c r="C168" s="333">
        <v>100000</v>
      </c>
      <c r="D168" s="334" t="s">
        <v>311</v>
      </c>
      <c r="E168" s="339">
        <v>6572.46</v>
      </c>
      <c r="F168" s="340">
        <v>657246000</v>
      </c>
      <c r="G168" s="213"/>
      <c r="H168" s="341"/>
      <c r="I168" s="342"/>
    </row>
    <row r="169" spans="1:9" s="106" customFormat="1" ht="15.75" customHeight="1">
      <c r="A169" s="121" t="s">
        <v>1625</v>
      </c>
      <c r="B169" s="334" t="s">
        <v>1535</v>
      </c>
      <c r="C169" s="333">
        <v>1000</v>
      </c>
      <c r="D169" s="334" t="s">
        <v>311</v>
      </c>
      <c r="E169" s="339">
        <v>6572.46</v>
      </c>
      <c r="F169" s="340">
        <v>6572460</v>
      </c>
      <c r="G169" s="213"/>
      <c r="H169" s="341"/>
      <c r="I169" s="342"/>
    </row>
    <row r="170" spans="1:9" s="106" customFormat="1" ht="15.75" customHeight="1">
      <c r="A170" s="121" t="s">
        <v>1625</v>
      </c>
      <c r="B170" s="334" t="s">
        <v>1535</v>
      </c>
      <c r="C170" s="333">
        <v>1000</v>
      </c>
      <c r="D170" s="334" t="s">
        <v>311</v>
      </c>
      <c r="E170" s="339">
        <v>6572.46</v>
      </c>
      <c r="F170" s="340">
        <v>6572460</v>
      </c>
      <c r="G170" s="213"/>
      <c r="H170" s="341"/>
      <c r="I170" s="342"/>
    </row>
    <row r="171" spans="1:9" s="106" customFormat="1" ht="15.75" customHeight="1">
      <c r="A171" s="121" t="s">
        <v>1625</v>
      </c>
      <c r="B171" s="334" t="s">
        <v>1535</v>
      </c>
      <c r="C171" s="333">
        <v>3000</v>
      </c>
      <c r="D171" s="334" t="s">
        <v>311</v>
      </c>
      <c r="E171" s="339">
        <v>6572.46</v>
      </c>
      <c r="F171" s="340">
        <v>19717380</v>
      </c>
      <c r="G171" s="213"/>
      <c r="H171" s="341"/>
      <c r="I171" s="342"/>
    </row>
    <row r="172" spans="1:9" s="106" customFormat="1" ht="15.75" customHeight="1">
      <c r="A172" s="121" t="s">
        <v>1465</v>
      </c>
      <c r="B172" s="334" t="s">
        <v>1535</v>
      </c>
      <c r="C172" s="333">
        <v>12000</v>
      </c>
      <c r="D172" s="334" t="s">
        <v>311</v>
      </c>
      <c r="E172" s="339">
        <v>6572.46</v>
      </c>
      <c r="F172" s="340">
        <v>78869520</v>
      </c>
      <c r="G172" s="213"/>
      <c r="H172" s="341"/>
      <c r="I172" s="342"/>
    </row>
    <row r="173" spans="1:9" s="106" customFormat="1" ht="15.75" customHeight="1">
      <c r="A173" s="121" t="s">
        <v>1465</v>
      </c>
      <c r="B173" s="334" t="s">
        <v>1535</v>
      </c>
      <c r="C173" s="333">
        <v>5000</v>
      </c>
      <c r="D173" s="334" t="s">
        <v>311</v>
      </c>
      <c r="E173" s="339">
        <v>6572.46</v>
      </c>
      <c r="F173" s="340">
        <v>32862300</v>
      </c>
      <c r="G173" s="213"/>
      <c r="H173" s="341"/>
      <c r="I173" s="342"/>
    </row>
    <row r="174" spans="1:9" s="106" customFormat="1" ht="15.75" customHeight="1">
      <c r="A174" s="121" t="s">
        <v>1545</v>
      </c>
      <c r="B174" s="334" t="s">
        <v>1541</v>
      </c>
      <c r="C174" s="333">
        <v>4000</v>
      </c>
      <c r="D174" s="334" t="s">
        <v>311</v>
      </c>
      <c r="E174" s="339">
        <v>6572.46</v>
      </c>
      <c r="F174" s="340">
        <v>26289840</v>
      </c>
      <c r="G174" s="213"/>
      <c r="H174" s="341"/>
      <c r="I174" s="342"/>
    </row>
    <row r="175" spans="1:9" s="106" customFormat="1" ht="15.75" customHeight="1">
      <c r="A175" s="121" t="s">
        <v>1546</v>
      </c>
      <c r="B175" s="334" t="s">
        <v>1541</v>
      </c>
      <c r="C175" s="333">
        <v>37000</v>
      </c>
      <c r="D175" s="334" t="s">
        <v>311</v>
      </c>
      <c r="E175" s="339">
        <v>6572.46</v>
      </c>
      <c r="F175" s="340">
        <v>243181020</v>
      </c>
      <c r="G175" s="213"/>
      <c r="H175" s="341"/>
      <c r="I175" s="342"/>
    </row>
    <row r="176" spans="1:9" s="106" customFormat="1" ht="15.75" customHeight="1">
      <c r="A176" s="121" t="s">
        <v>1633</v>
      </c>
      <c r="B176" s="334" t="s">
        <v>1541</v>
      </c>
      <c r="C176" s="333">
        <v>40000</v>
      </c>
      <c r="D176" s="334" t="s">
        <v>311</v>
      </c>
      <c r="E176" s="339">
        <v>6572.46</v>
      </c>
      <c r="F176" s="340">
        <v>262898400</v>
      </c>
      <c r="G176" s="213"/>
      <c r="H176" s="341"/>
      <c r="I176" s="342"/>
    </row>
    <row r="177" spans="1:9" s="106" customFormat="1" ht="15.75" customHeight="1">
      <c r="A177" s="121" t="s">
        <v>1633</v>
      </c>
      <c r="B177" s="334" t="s">
        <v>1541</v>
      </c>
      <c r="C177" s="333">
        <v>40000</v>
      </c>
      <c r="D177" s="334" t="s">
        <v>311</v>
      </c>
      <c r="E177" s="339">
        <v>6572.46</v>
      </c>
      <c r="F177" s="340">
        <v>262898400</v>
      </c>
      <c r="G177" s="213"/>
      <c r="H177" s="341"/>
      <c r="I177" s="342"/>
    </row>
    <row r="178" spans="1:9" s="106" customFormat="1" ht="15.75" customHeight="1">
      <c r="A178" s="121" t="s">
        <v>1633</v>
      </c>
      <c r="B178" s="334" t="s">
        <v>1541</v>
      </c>
      <c r="C178" s="333">
        <v>30000</v>
      </c>
      <c r="D178" s="334" t="s">
        <v>311</v>
      </c>
      <c r="E178" s="339">
        <v>6572.46</v>
      </c>
      <c r="F178" s="340">
        <v>197173800</v>
      </c>
      <c r="G178" s="213"/>
      <c r="H178" s="341"/>
      <c r="I178" s="342"/>
    </row>
    <row r="179" spans="1:9" ht="15.75" customHeight="1" thickBot="1">
      <c r="A179" s="324" t="s">
        <v>1666</v>
      </c>
      <c r="B179" s="271"/>
      <c r="C179" s="325">
        <v>273000</v>
      </c>
      <c r="D179" s="326"/>
      <c r="F179" s="327">
        <v>1794281580</v>
      </c>
      <c r="G179" s="328"/>
      <c r="H179" s="313"/>
    </row>
    <row r="180" spans="1:9" ht="15.75" customHeight="1" thickTop="1">
      <c r="A180" s="273"/>
      <c r="B180" s="273"/>
      <c r="E180" s="173"/>
      <c r="F180" s="173"/>
      <c r="H180" s="313"/>
      <c r="I180" s="246"/>
    </row>
    <row r="181" spans="1:9" ht="15.75" customHeight="1">
      <c r="A181" s="273"/>
      <c r="G181" s="246"/>
      <c r="H181" s="313"/>
    </row>
    <row r="182" spans="1:9" ht="15.75" customHeight="1">
      <c r="E182" s="173"/>
      <c r="G182" s="246"/>
      <c r="H182" s="313"/>
    </row>
    <row r="183" spans="1:9" ht="15.75" customHeight="1">
      <c r="A183" s="273" t="s">
        <v>128</v>
      </c>
      <c r="G183" s="246"/>
      <c r="H183" s="313"/>
    </row>
    <row r="184" spans="1:9" ht="15.75" customHeight="1" thickBot="1">
      <c r="A184" s="273"/>
      <c r="G184" s="246"/>
      <c r="H184" s="313"/>
    </row>
    <row r="185" spans="1:9" ht="15.75" customHeight="1">
      <c r="A185" s="624" t="s">
        <v>209</v>
      </c>
      <c r="B185" s="626" t="s">
        <v>210</v>
      </c>
      <c r="C185" s="626" t="s">
        <v>211</v>
      </c>
      <c r="D185" s="626" t="s">
        <v>212</v>
      </c>
      <c r="E185" s="610" t="s">
        <v>213</v>
      </c>
      <c r="G185" s="246"/>
      <c r="H185" s="313"/>
    </row>
    <row r="186" spans="1:9" ht="15.75" customHeight="1">
      <c r="A186" s="625"/>
      <c r="B186" s="627"/>
      <c r="C186" s="627"/>
      <c r="D186" s="627"/>
      <c r="E186" s="611"/>
      <c r="G186" s="246"/>
      <c r="H186" s="313"/>
    </row>
    <row r="187" spans="1:9" ht="15.75" customHeight="1">
      <c r="A187" s="344" t="s">
        <v>379</v>
      </c>
      <c r="B187" s="345">
        <v>6572.46</v>
      </c>
      <c r="C187" s="346">
        <v>0</v>
      </c>
      <c r="D187" s="319"/>
      <c r="E187" s="320"/>
      <c r="G187" s="246"/>
      <c r="H187" s="313"/>
    </row>
    <row r="188" spans="1:9" ht="15.75" customHeight="1">
      <c r="A188" s="344" t="s">
        <v>381</v>
      </c>
      <c r="B188" s="347">
        <v>6585.55</v>
      </c>
      <c r="C188" s="346"/>
      <c r="D188" s="319"/>
      <c r="E188" s="320"/>
      <c r="F188" s="173"/>
      <c r="G188" s="246"/>
      <c r="H188" s="313"/>
    </row>
    <row r="189" spans="1:9" ht="15.75" customHeight="1">
      <c r="A189" s="344" t="s">
        <v>382</v>
      </c>
      <c r="B189" s="347">
        <v>6572.46</v>
      </c>
      <c r="C189" s="346">
        <v>-333116740</v>
      </c>
      <c r="D189" s="319"/>
      <c r="E189" s="320"/>
      <c r="F189" s="173"/>
      <c r="G189" s="246"/>
      <c r="H189" s="313"/>
    </row>
    <row r="190" spans="1:9" ht="15.75" customHeight="1">
      <c r="A190" s="348" t="s">
        <v>380</v>
      </c>
      <c r="B190" s="349">
        <v>6585.55</v>
      </c>
      <c r="C190" s="346"/>
      <c r="D190" s="350"/>
      <c r="E190" s="351"/>
      <c r="F190" s="173"/>
      <c r="G190" s="246"/>
      <c r="H190" s="313"/>
    </row>
    <row r="191" spans="1:9" ht="15.75" customHeight="1">
      <c r="A191" s="352" t="s">
        <v>214</v>
      </c>
      <c r="B191" s="353"/>
      <c r="C191" s="354">
        <v>-333116740</v>
      </c>
      <c r="D191" s="353"/>
      <c r="E191" s="354"/>
      <c r="F191" s="173"/>
      <c r="G191" s="246"/>
      <c r="H191" s="313"/>
    </row>
    <row r="192" spans="1:9" ht="15.75" customHeight="1">
      <c r="A192" s="355"/>
      <c r="B192" s="249"/>
      <c r="C192" s="356"/>
      <c r="D192" s="249"/>
      <c r="E192" s="356"/>
      <c r="F192" s="173"/>
      <c r="G192" s="246"/>
      <c r="H192" s="313"/>
    </row>
    <row r="193" spans="1:9" s="106" customFormat="1" ht="15.75" customHeight="1">
      <c r="A193" s="357"/>
      <c r="B193" s="105"/>
      <c r="C193" s="358"/>
      <c r="D193" s="105"/>
      <c r="E193" s="358"/>
      <c r="G193" s="342"/>
      <c r="H193" s="341"/>
    </row>
    <row r="194" spans="1:9" ht="15.75" customHeight="1">
      <c r="A194" s="273" t="s">
        <v>129</v>
      </c>
      <c r="G194" s="246"/>
      <c r="H194" s="313"/>
    </row>
    <row r="195" spans="1:9" ht="15.75" customHeight="1">
      <c r="A195" s="273"/>
      <c r="G195" s="246"/>
      <c r="H195" s="313"/>
    </row>
    <row r="196" spans="1:9" ht="15.75" customHeight="1">
      <c r="A196" s="633" t="s">
        <v>5</v>
      </c>
      <c r="B196" s="628" t="s">
        <v>130</v>
      </c>
      <c r="C196" s="302" t="s">
        <v>131</v>
      </c>
      <c r="D196" s="343" t="s">
        <v>132</v>
      </c>
      <c r="E196" s="247"/>
      <c r="F196" s="247"/>
      <c r="G196" s="246"/>
    </row>
    <row r="197" spans="1:9" ht="15.75" customHeight="1">
      <c r="A197" s="633"/>
      <c r="B197" s="628"/>
      <c r="C197" s="310">
        <v>46022</v>
      </c>
      <c r="D197" s="359">
        <v>45657</v>
      </c>
      <c r="E197" s="360"/>
      <c r="F197" s="360"/>
      <c r="G197" s="246"/>
      <c r="H197" s="467"/>
      <c r="I197" s="467"/>
    </row>
    <row r="198" spans="1:9" ht="15.75" customHeight="1">
      <c r="A198" s="361" t="s">
        <v>133</v>
      </c>
      <c r="B198" s="362"/>
      <c r="C198" s="363">
        <v>38047795337</v>
      </c>
      <c r="D198" s="364">
        <v>2266205565</v>
      </c>
      <c r="E198" s="365">
        <v>0</v>
      </c>
      <c r="F198" s="365"/>
      <c r="G198" s="246"/>
      <c r="H198" s="542"/>
      <c r="I198" s="174"/>
    </row>
    <row r="199" spans="1:9" ht="15.75" customHeight="1">
      <c r="A199" s="311" t="s">
        <v>457</v>
      </c>
      <c r="B199" s="366" t="s">
        <v>134</v>
      </c>
      <c r="C199" s="367">
        <v>200000</v>
      </c>
      <c r="D199" s="367">
        <v>200000</v>
      </c>
      <c r="E199" s="368"/>
      <c r="F199" s="360"/>
      <c r="G199" s="246"/>
      <c r="H199" s="542"/>
      <c r="I199" s="174"/>
    </row>
    <row r="200" spans="1:9" ht="15.75" customHeight="1">
      <c r="A200" s="311" t="s">
        <v>1564</v>
      </c>
      <c r="B200" s="366" t="s">
        <v>311</v>
      </c>
      <c r="C200" s="367">
        <v>6572460</v>
      </c>
      <c r="D200" s="367">
        <v>75618903</v>
      </c>
      <c r="E200" s="368"/>
      <c r="F200" s="360"/>
      <c r="G200" s="246"/>
      <c r="H200" s="542"/>
      <c r="I200" s="174"/>
    </row>
    <row r="201" spans="1:9" ht="15.75" customHeight="1">
      <c r="A201" s="311" t="s">
        <v>1454</v>
      </c>
      <c r="B201" s="366" t="s">
        <v>134</v>
      </c>
      <c r="C201" s="367">
        <v>15981460</v>
      </c>
      <c r="D201" s="367">
        <v>280388</v>
      </c>
      <c r="E201" s="368"/>
      <c r="F201" s="369"/>
      <c r="G201" s="246"/>
      <c r="H201" s="542"/>
      <c r="I201" s="174"/>
    </row>
    <row r="202" spans="1:9" ht="15.75" customHeight="1">
      <c r="A202" s="311" t="s">
        <v>964</v>
      </c>
      <c r="B202" s="366" t="s">
        <v>134</v>
      </c>
      <c r="C202" s="367">
        <v>119788455</v>
      </c>
      <c r="D202" s="370">
        <v>128529</v>
      </c>
      <c r="E202" s="368"/>
      <c r="F202" s="369"/>
      <c r="G202" s="246"/>
      <c r="H202" s="542"/>
      <c r="I202" s="174"/>
    </row>
    <row r="203" spans="1:9" ht="15.75" customHeight="1">
      <c r="A203" s="311" t="s">
        <v>1456</v>
      </c>
      <c r="B203" s="366" t="s">
        <v>311</v>
      </c>
      <c r="C203" s="367">
        <v>11679130</v>
      </c>
      <c r="D203" s="370">
        <v>4167507</v>
      </c>
      <c r="E203" s="368"/>
      <c r="F203" s="369"/>
      <c r="G203" s="246"/>
      <c r="H203" s="542"/>
      <c r="I203" s="174"/>
    </row>
    <row r="204" spans="1:9" ht="15.75" customHeight="1">
      <c r="A204" s="311" t="s">
        <v>965</v>
      </c>
      <c r="B204" s="366" t="s">
        <v>134</v>
      </c>
      <c r="C204" s="367">
        <v>399780</v>
      </c>
      <c r="D204" s="370">
        <v>188596053</v>
      </c>
      <c r="E204" s="368"/>
      <c r="F204" s="369"/>
      <c r="G204" s="246"/>
      <c r="H204" s="542"/>
      <c r="I204" s="174"/>
    </row>
    <row r="205" spans="1:9" ht="15.75" customHeight="1">
      <c r="A205" s="311" t="s">
        <v>464</v>
      </c>
      <c r="B205" s="366" t="s">
        <v>134</v>
      </c>
      <c r="C205" s="367">
        <v>16949790</v>
      </c>
      <c r="D205" s="370">
        <v>11893558</v>
      </c>
      <c r="E205" s="368"/>
      <c r="F205" s="369"/>
      <c r="G205" s="246"/>
      <c r="H205" s="542"/>
      <c r="I205" s="174"/>
    </row>
    <row r="206" spans="1:9" ht="15.75" customHeight="1">
      <c r="A206" s="311" t="s">
        <v>1861</v>
      </c>
      <c r="B206" s="366" t="s">
        <v>311</v>
      </c>
      <c r="C206" s="367">
        <v>657246</v>
      </c>
      <c r="D206" s="370">
        <v>301773403</v>
      </c>
      <c r="E206" s="368"/>
      <c r="F206" s="369"/>
      <c r="G206" s="246"/>
      <c r="H206" s="542"/>
      <c r="I206" s="174"/>
    </row>
    <row r="207" spans="1:9" ht="15.75" customHeight="1">
      <c r="A207" s="311" t="s">
        <v>425</v>
      </c>
      <c r="B207" s="366" t="s">
        <v>311</v>
      </c>
      <c r="C207" s="367">
        <v>16978570</v>
      </c>
      <c r="D207" s="370">
        <v>21117297</v>
      </c>
      <c r="E207" s="368"/>
      <c r="F207" s="369"/>
      <c r="G207" s="246"/>
      <c r="H207" s="542"/>
      <c r="I207" s="174"/>
    </row>
    <row r="208" spans="1:9" ht="15.75" customHeight="1">
      <c r="A208" s="311" t="s">
        <v>426</v>
      </c>
      <c r="B208" s="366" t="s">
        <v>311</v>
      </c>
      <c r="C208" s="367">
        <v>199953228</v>
      </c>
      <c r="D208" s="370">
        <v>62652</v>
      </c>
      <c r="E208" s="368"/>
      <c r="F208" s="369"/>
      <c r="G208" s="246"/>
      <c r="H208" s="542"/>
      <c r="I208" s="174"/>
    </row>
    <row r="209" spans="1:11" ht="15.75" customHeight="1">
      <c r="A209" s="311" t="s">
        <v>1859</v>
      </c>
      <c r="B209" s="366" t="s">
        <v>311</v>
      </c>
      <c r="C209" s="367">
        <v>1042326</v>
      </c>
      <c r="D209" s="370">
        <v>113293491</v>
      </c>
      <c r="E209" s="368"/>
      <c r="F209" s="369"/>
      <c r="G209" s="246"/>
      <c r="H209" s="542"/>
      <c r="I209" s="174"/>
    </row>
    <row r="210" spans="1:11" ht="15.75" customHeight="1">
      <c r="A210" s="311" t="s">
        <v>966</v>
      </c>
      <c r="B210" s="366" t="s">
        <v>311</v>
      </c>
      <c r="C210" s="367">
        <v>199080</v>
      </c>
      <c r="D210" s="370">
        <v>3167541</v>
      </c>
      <c r="E210" s="368"/>
      <c r="F210" s="369"/>
      <c r="G210" s="246"/>
      <c r="H210" s="542"/>
      <c r="I210" s="174"/>
    </row>
    <row r="211" spans="1:11" ht="15.75" customHeight="1">
      <c r="A211" s="311" t="s">
        <v>424</v>
      </c>
      <c r="B211" s="366" t="s">
        <v>311</v>
      </c>
      <c r="C211" s="367">
        <v>53490886</v>
      </c>
      <c r="D211" s="370">
        <v>78</v>
      </c>
      <c r="E211" s="368"/>
      <c r="F211" s="369"/>
      <c r="G211" s="246"/>
      <c r="H211" s="542"/>
      <c r="I211" s="174"/>
    </row>
    <row r="212" spans="1:11" ht="15.75" customHeight="1">
      <c r="A212" s="311" t="s">
        <v>469</v>
      </c>
      <c r="B212" s="366" t="s">
        <v>134</v>
      </c>
      <c r="C212" s="367">
        <v>239368215</v>
      </c>
      <c r="D212" s="370">
        <v>347459968</v>
      </c>
      <c r="E212" s="368"/>
      <c r="F212" s="369"/>
      <c r="G212" s="246"/>
      <c r="H212" s="542"/>
      <c r="I212" s="174"/>
    </row>
    <row r="213" spans="1:11" ht="15.75" customHeight="1">
      <c r="A213" s="311" t="s">
        <v>471</v>
      </c>
      <c r="B213" s="366" t="s">
        <v>134</v>
      </c>
      <c r="C213" s="367">
        <v>130760790</v>
      </c>
      <c r="D213" s="370">
        <v>1198446197</v>
      </c>
      <c r="E213" s="368"/>
      <c r="F213" s="369"/>
      <c r="G213" s="246"/>
      <c r="H213" s="542"/>
      <c r="I213" s="174"/>
    </row>
    <row r="214" spans="1:11" ht="15.75" customHeight="1">
      <c r="A214" s="311" t="s">
        <v>1458</v>
      </c>
      <c r="B214" s="366" t="s">
        <v>134</v>
      </c>
      <c r="C214" s="367">
        <v>19062133</v>
      </c>
      <c r="D214" s="370">
        <v>0</v>
      </c>
      <c r="E214" s="368"/>
      <c r="F214" s="369"/>
      <c r="G214" s="246"/>
      <c r="H214" s="313"/>
    </row>
    <row r="215" spans="1:11" ht="15.75" customHeight="1">
      <c r="A215" s="311" t="s">
        <v>473</v>
      </c>
      <c r="B215" s="366" t="s">
        <v>134</v>
      </c>
      <c r="C215" s="367">
        <v>1905988545</v>
      </c>
      <c r="D215" s="370">
        <v>0</v>
      </c>
      <c r="E215" s="368"/>
      <c r="F215" s="369"/>
      <c r="G215" s="246"/>
      <c r="H215" s="313"/>
    </row>
    <row r="216" spans="1:11" ht="15.75" customHeight="1">
      <c r="A216" s="371" t="s">
        <v>967</v>
      </c>
      <c r="B216" s="366" t="s">
        <v>134</v>
      </c>
      <c r="C216" s="367">
        <v>3292670</v>
      </c>
      <c r="D216" s="370">
        <v>0</v>
      </c>
      <c r="E216" s="368"/>
      <c r="F216" s="369"/>
      <c r="G216" s="246"/>
      <c r="H216" s="313"/>
    </row>
    <row r="217" spans="1:11" s="106" customFormat="1" ht="15.75" customHeight="1">
      <c r="A217" s="372" t="s">
        <v>477</v>
      </c>
      <c r="B217" s="373" t="s">
        <v>311</v>
      </c>
      <c r="C217" s="374">
        <v>20612657563</v>
      </c>
      <c r="D217" s="375">
        <v>0</v>
      </c>
      <c r="E217" s="376"/>
      <c r="F217" s="377"/>
      <c r="G217" s="342"/>
      <c r="H217" s="341"/>
    </row>
    <row r="218" spans="1:11" ht="15.75" customHeight="1">
      <c r="A218" s="311" t="s">
        <v>479</v>
      </c>
      <c r="B218" s="366" t="s">
        <v>134</v>
      </c>
      <c r="C218" s="367">
        <v>14692773010</v>
      </c>
      <c r="D218" s="370">
        <v>0</v>
      </c>
      <c r="E218" s="368"/>
      <c r="F218" s="369"/>
      <c r="G218" s="246"/>
      <c r="H218" s="313"/>
    </row>
    <row r="219" spans="1:11" ht="15.75" customHeight="1">
      <c r="A219" s="253"/>
      <c r="B219" s="378"/>
      <c r="C219" s="379"/>
      <c r="D219" s="380"/>
      <c r="G219" s="246"/>
      <c r="H219" s="313"/>
    </row>
    <row r="220" spans="1:11" ht="15.75" customHeight="1">
      <c r="A220" s="273" t="s">
        <v>135</v>
      </c>
      <c r="G220" s="246"/>
      <c r="H220" s="313"/>
    </row>
    <row r="221" spans="1:11" ht="15.75" customHeight="1">
      <c r="A221" s="273"/>
      <c r="C221" s="381"/>
      <c r="D221" s="381"/>
      <c r="E221" s="381"/>
      <c r="F221" s="382"/>
      <c r="G221" s="173"/>
      <c r="H221" s="313"/>
      <c r="I221" s="246"/>
    </row>
    <row r="222" spans="1:11" ht="36.75" customHeight="1">
      <c r="A222" s="309" t="s">
        <v>1531</v>
      </c>
      <c r="B222" s="302" t="s">
        <v>1532</v>
      </c>
      <c r="C222" s="302" t="s">
        <v>1533</v>
      </c>
      <c r="D222" s="302" t="s">
        <v>324</v>
      </c>
      <c r="E222" s="302" t="s">
        <v>356</v>
      </c>
      <c r="F222" s="302" t="s">
        <v>1534</v>
      </c>
      <c r="G222" s="383" t="s">
        <v>1622</v>
      </c>
      <c r="H222" s="384" t="s">
        <v>1623</v>
      </c>
      <c r="I222" s="385"/>
    </row>
    <row r="223" spans="1:11" s="106" customFormat="1" ht="15.75" customHeight="1">
      <c r="A223" s="121" t="s">
        <v>970</v>
      </c>
      <c r="B223" s="334" t="s">
        <v>970</v>
      </c>
      <c r="C223" s="386" t="s">
        <v>1916</v>
      </c>
      <c r="D223" s="387" t="s">
        <v>1546</v>
      </c>
      <c r="E223" s="340" t="s">
        <v>1315</v>
      </c>
      <c r="F223" s="340">
        <v>1</v>
      </c>
      <c r="G223" s="388">
        <v>50000000</v>
      </c>
      <c r="H223" s="389">
        <v>7607.5016051828397</v>
      </c>
      <c r="I223" s="390"/>
      <c r="J223" s="543"/>
      <c r="K223" s="214"/>
    </row>
    <row r="224" spans="1:11" s="106" customFormat="1" ht="15.75" customHeight="1">
      <c r="A224" s="121" t="s">
        <v>970</v>
      </c>
      <c r="B224" s="334" t="s">
        <v>970</v>
      </c>
      <c r="C224" s="386" t="s">
        <v>1919</v>
      </c>
      <c r="D224" s="387" t="s">
        <v>1546</v>
      </c>
      <c r="E224" s="340" t="s">
        <v>1315</v>
      </c>
      <c r="F224" s="340">
        <v>1</v>
      </c>
      <c r="G224" s="388">
        <v>5000000</v>
      </c>
      <c r="H224" s="389">
        <v>760.75016051828391</v>
      </c>
      <c r="I224" s="390"/>
      <c r="J224" s="543"/>
      <c r="K224" s="214"/>
    </row>
    <row r="225" spans="1:11" s="106" customFormat="1" ht="15.75" customHeight="1">
      <c r="A225" s="121" t="s">
        <v>970</v>
      </c>
      <c r="B225" s="334" t="s">
        <v>970</v>
      </c>
      <c r="C225" s="386" t="s">
        <v>1923</v>
      </c>
      <c r="D225" s="387" t="s">
        <v>1546</v>
      </c>
      <c r="E225" s="340" t="s">
        <v>1315</v>
      </c>
      <c r="F225" s="340">
        <v>1</v>
      </c>
      <c r="G225" s="388">
        <v>7000000</v>
      </c>
      <c r="H225" s="389">
        <v>1065.0502247255974</v>
      </c>
      <c r="I225" s="390"/>
      <c r="J225" s="543"/>
      <c r="K225" s="214"/>
    </row>
    <row r="226" spans="1:11" s="106" customFormat="1" ht="15.75" customHeight="1">
      <c r="A226" s="121" t="s">
        <v>970</v>
      </c>
      <c r="B226" s="334" t="s">
        <v>970</v>
      </c>
      <c r="C226" s="386" t="s">
        <v>1924</v>
      </c>
      <c r="D226" s="387" t="s">
        <v>1546</v>
      </c>
      <c r="E226" s="340" t="s">
        <v>1315</v>
      </c>
      <c r="F226" s="340">
        <v>1</v>
      </c>
      <c r="G226" s="388">
        <v>15000000</v>
      </c>
      <c r="H226" s="389">
        <v>2282.2504815548514</v>
      </c>
      <c r="I226" s="390"/>
      <c r="J226" s="543"/>
      <c r="K226" s="214"/>
    </row>
    <row r="227" spans="1:11" s="106" customFormat="1" ht="15.75" customHeight="1">
      <c r="A227" s="121" t="s">
        <v>970</v>
      </c>
      <c r="B227" s="334" t="s">
        <v>970</v>
      </c>
      <c r="C227" s="386" t="s">
        <v>1915</v>
      </c>
      <c r="D227" s="387" t="s">
        <v>1546</v>
      </c>
      <c r="E227" s="340" t="s">
        <v>1315</v>
      </c>
      <c r="F227" s="340">
        <v>1</v>
      </c>
      <c r="G227" s="388">
        <v>60000000</v>
      </c>
      <c r="H227" s="389">
        <v>9129.0019262194055</v>
      </c>
      <c r="I227" s="390"/>
      <c r="J227" s="543"/>
      <c r="K227" s="214"/>
    </row>
    <row r="228" spans="1:11" s="106" customFormat="1" ht="15.75" customHeight="1">
      <c r="A228" s="121" t="s">
        <v>970</v>
      </c>
      <c r="B228" s="334" t="s">
        <v>970</v>
      </c>
      <c r="C228" s="386" t="s">
        <v>1922</v>
      </c>
      <c r="D228" s="387" t="s">
        <v>1933</v>
      </c>
      <c r="E228" s="340" t="s">
        <v>1315</v>
      </c>
      <c r="F228" s="340">
        <v>1</v>
      </c>
      <c r="G228" s="388">
        <v>1000000000</v>
      </c>
      <c r="H228" s="389">
        <v>152150.03210365676</v>
      </c>
      <c r="I228" s="390"/>
      <c r="J228" s="543"/>
      <c r="K228" s="214"/>
    </row>
    <row r="229" spans="1:11" s="106" customFormat="1" ht="15.75" customHeight="1">
      <c r="A229" s="121" t="s">
        <v>970</v>
      </c>
      <c r="B229" s="334" t="s">
        <v>970</v>
      </c>
      <c r="C229" s="386" t="s">
        <v>1917</v>
      </c>
      <c r="D229" s="387" t="s">
        <v>1934</v>
      </c>
      <c r="E229" s="340" t="s">
        <v>1315</v>
      </c>
      <c r="F229" s="340">
        <v>1</v>
      </c>
      <c r="G229" s="388">
        <v>50000000</v>
      </c>
      <c r="H229" s="389">
        <v>7607.5016051828388</v>
      </c>
      <c r="I229" s="390"/>
      <c r="J229" s="543"/>
      <c r="K229" s="214"/>
    </row>
    <row r="230" spans="1:11" s="106" customFormat="1" ht="15.75" customHeight="1">
      <c r="A230" s="121" t="s">
        <v>390</v>
      </c>
      <c r="B230" s="334" t="s">
        <v>1535</v>
      </c>
      <c r="C230" s="386" t="s">
        <v>1935</v>
      </c>
      <c r="D230" s="387" t="s">
        <v>1625</v>
      </c>
      <c r="E230" s="340" t="s">
        <v>1315</v>
      </c>
      <c r="F230" s="340">
        <v>1</v>
      </c>
      <c r="G230" s="388">
        <v>1000000</v>
      </c>
      <c r="H230" s="389">
        <v>152.15003210365677</v>
      </c>
      <c r="I230" s="390"/>
      <c r="J230" s="543"/>
      <c r="K230" s="214"/>
    </row>
    <row r="231" spans="1:11" s="106" customFormat="1" ht="15.75" customHeight="1">
      <c r="A231" s="121" t="s">
        <v>390</v>
      </c>
      <c r="B231" s="334" t="s">
        <v>1535</v>
      </c>
      <c r="C231" s="386" t="s">
        <v>1624</v>
      </c>
      <c r="D231" s="387" t="s">
        <v>1625</v>
      </c>
      <c r="E231" s="340" t="s">
        <v>1315</v>
      </c>
      <c r="F231" s="340">
        <v>173</v>
      </c>
      <c r="G231" s="388">
        <v>173000000</v>
      </c>
      <c r="H231" s="389">
        <v>26321.955553932621</v>
      </c>
      <c r="I231" s="390"/>
      <c r="J231" s="543"/>
      <c r="K231" s="214"/>
    </row>
    <row r="232" spans="1:11" s="106" customFormat="1" ht="15.75" customHeight="1">
      <c r="A232" s="121" t="s">
        <v>390</v>
      </c>
      <c r="B232" s="334" t="s">
        <v>1535</v>
      </c>
      <c r="C232" s="386" t="s">
        <v>1936</v>
      </c>
      <c r="D232" s="387" t="s">
        <v>1937</v>
      </c>
      <c r="E232" s="340" t="s">
        <v>1315</v>
      </c>
      <c r="F232" s="340">
        <v>1</v>
      </c>
      <c r="G232" s="388">
        <v>1000000</v>
      </c>
      <c r="H232" s="389">
        <v>152.15003210365677</v>
      </c>
      <c r="I232" s="390"/>
      <c r="J232" s="543"/>
      <c r="K232" s="214"/>
    </row>
    <row r="233" spans="1:11" s="106" customFormat="1" ht="15.75" customHeight="1">
      <c r="A233" s="121" t="s">
        <v>390</v>
      </c>
      <c r="B233" s="334" t="s">
        <v>1535</v>
      </c>
      <c r="C233" s="386" t="s">
        <v>1938</v>
      </c>
      <c r="D233" s="387" t="s">
        <v>1939</v>
      </c>
      <c r="E233" s="340" t="s">
        <v>1315</v>
      </c>
      <c r="F233" s="340">
        <v>192</v>
      </c>
      <c r="G233" s="388">
        <v>192000000</v>
      </c>
      <c r="H233" s="389">
        <v>29212.8061639021</v>
      </c>
      <c r="I233" s="390"/>
      <c r="J233" s="543"/>
      <c r="K233" s="214"/>
    </row>
    <row r="234" spans="1:11" s="106" customFormat="1" ht="15.75" customHeight="1">
      <c r="A234" s="121" t="s">
        <v>390</v>
      </c>
      <c r="B234" s="334" t="s">
        <v>1535</v>
      </c>
      <c r="C234" s="386" t="s">
        <v>1940</v>
      </c>
      <c r="D234" s="387" t="s">
        <v>1939</v>
      </c>
      <c r="E234" s="333" t="s">
        <v>1315</v>
      </c>
      <c r="F234" s="340">
        <v>151</v>
      </c>
      <c r="G234" s="388">
        <v>151000000</v>
      </c>
      <c r="H234" s="389">
        <v>22974.654847652171</v>
      </c>
      <c r="I234" s="390"/>
      <c r="J234" s="543"/>
      <c r="K234" s="214"/>
    </row>
    <row r="235" spans="1:11" s="106" customFormat="1" ht="15.75" customHeight="1">
      <c r="A235" s="121" t="s">
        <v>390</v>
      </c>
      <c r="B235" s="334" t="s">
        <v>1535</v>
      </c>
      <c r="C235" s="386" t="s">
        <v>1941</v>
      </c>
      <c r="D235" s="387" t="s">
        <v>1626</v>
      </c>
      <c r="E235" s="333" t="s">
        <v>1315</v>
      </c>
      <c r="F235" s="340">
        <v>1</v>
      </c>
      <c r="G235" s="388">
        <v>1000000</v>
      </c>
      <c r="H235" s="389">
        <v>152.15003210365677</v>
      </c>
      <c r="I235" s="390"/>
      <c r="J235" s="543"/>
      <c r="K235" s="214"/>
    </row>
    <row r="236" spans="1:11" s="106" customFormat="1" ht="15.75" customHeight="1">
      <c r="A236" s="121" t="s">
        <v>390</v>
      </c>
      <c r="B236" s="334" t="s">
        <v>1535</v>
      </c>
      <c r="C236" s="386" t="s">
        <v>1942</v>
      </c>
      <c r="D236" s="387" t="s">
        <v>1626</v>
      </c>
      <c r="E236" s="333" t="s">
        <v>1315</v>
      </c>
      <c r="F236" s="340">
        <v>1</v>
      </c>
      <c r="G236" s="388">
        <v>1000000</v>
      </c>
      <c r="H236" s="389">
        <v>152.15003210365677</v>
      </c>
      <c r="I236" s="390"/>
      <c r="J236" s="543"/>
      <c r="K236" s="214"/>
    </row>
    <row r="237" spans="1:11" s="106" customFormat="1" ht="15.75" customHeight="1">
      <c r="A237" s="121" t="s">
        <v>390</v>
      </c>
      <c r="B237" s="334" t="s">
        <v>1535</v>
      </c>
      <c r="C237" s="386" t="s">
        <v>1943</v>
      </c>
      <c r="D237" s="387" t="s">
        <v>1626</v>
      </c>
      <c r="E237" s="340" t="s">
        <v>1315</v>
      </c>
      <c r="F237" s="340">
        <v>1</v>
      </c>
      <c r="G237" s="388">
        <v>1000000</v>
      </c>
      <c r="H237" s="389">
        <v>152.15003210365677</v>
      </c>
      <c r="I237" s="390"/>
      <c r="J237" s="543"/>
      <c r="K237" s="214"/>
    </row>
    <row r="238" spans="1:11" s="106" customFormat="1" ht="15.75" customHeight="1">
      <c r="A238" s="121" t="s">
        <v>390</v>
      </c>
      <c r="B238" s="334" t="s">
        <v>1535</v>
      </c>
      <c r="C238" s="386" t="s">
        <v>1944</v>
      </c>
      <c r="D238" s="387" t="s">
        <v>1626</v>
      </c>
      <c r="E238" s="333" t="s">
        <v>1315</v>
      </c>
      <c r="F238" s="340">
        <v>5</v>
      </c>
      <c r="G238" s="388">
        <v>5000000</v>
      </c>
      <c r="H238" s="389">
        <v>760.75016051828391</v>
      </c>
      <c r="I238" s="390"/>
      <c r="J238" s="543"/>
      <c r="K238" s="214"/>
    </row>
    <row r="239" spans="1:11" s="106" customFormat="1" ht="15.75" customHeight="1">
      <c r="A239" s="121" t="s">
        <v>390</v>
      </c>
      <c r="B239" s="334" t="s">
        <v>1535</v>
      </c>
      <c r="C239" s="386" t="s">
        <v>1536</v>
      </c>
      <c r="D239" s="387" t="s">
        <v>1537</v>
      </c>
      <c r="E239" s="333" t="s">
        <v>1315</v>
      </c>
      <c r="F239" s="340">
        <v>2</v>
      </c>
      <c r="G239" s="388">
        <v>2000000</v>
      </c>
      <c r="H239" s="389">
        <v>304.30006420731354</v>
      </c>
      <c r="I239" s="390"/>
      <c r="J239" s="543"/>
      <c r="K239" s="214"/>
    </row>
    <row r="240" spans="1:11" s="106" customFormat="1" ht="15.75" customHeight="1">
      <c r="A240" s="121" t="s">
        <v>390</v>
      </c>
      <c r="B240" s="334" t="s">
        <v>1535</v>
      </c>
      <c r="C240" s="386" t="s">
        <v>1627</v>
      </c>
      <c r="D240" s="387" t="s">
        <v>1537</v>
      </c>
      <c r="E240" s="333" t="s">
        <v>1315</v>
      </c>
      <c r="F240" s="340">
        <v>73</v>
      </c>
      <c r="G240" s="388">
        <v>73000000</v>
      </c>
      <c r="H240" s="389">
        <v>11106.952343566945</v>
      </c>
      <c r="I240" s="390"/>
      <c r="J240" s="543"/>
      <c r="K240" s="214"/>
    </row>
    <row r="241" spans="1:11" s="106" customFormat="1" ht="15.75" customHeight="1">
      <c r="A241" s="121" t="s">
        <v>390</v>
      </c>
      <c r="B241" s="334" t="s">
        <v>1535</v>
      </c>
      <c r="C241" s="386" t="s">
        <v>1538</v>
      </c>
      <c r="D241" s="387" t="s">
        <v>1047</v>
      </c>
      <c r="E241" s="333" t="s">
        <v>1315</v>
      </c>
      <c r="F241" s="340">
        <v>199</v>
      </c>
      <c r="G241" s="388">
        <v>199000000</v>
      </c>
      <c r="H241" s="389">
        <v>30277.856388627697</v>
      </c>
      <c r="I241" s="390"/>
      <c r="J241" s="543"/>
      <c r="K241" s="214"/>
    </row>
    <row r="242" spans="1:11" s="106" customFormat="1" ht="15.75" customHeight="1">
      <c r="A242" s="121" t="s">
        <v>390</v>
      </c>
      <c r="B242" s="334" t="s">
        <v>1535</v>
      </c>
      <c r="C242" s="386" t="s">
        <v>1854</v>
      </c>
      <c r="D242" s="387" t="s">
        <v>1540</v>
      </c>
      <c r="E242" s="333" t="s">
        <v>1315</v>
      </c>
      <c r="F242" s="340">
        <v>1</v>
      </c>
      <c r="G242" s="388">
        <v>1000000</v>
      </c>
      <c r="H242" s="389">
        <v>152.15003210365677</v>
      </c>
      <c r="I242" s="390"/>
      <c r="J242" s="543"/>
      <c r="K242" s="214"/>
    </row>
    <row r="243" spans="1:11" s="106" customFormat="1" ht="15.75" customHeight="1">
      <c r="A243" s="121" t="s">
        <v>390</v>
      </c>
      <c r="B243" s="334" t="s">
        <v>1535</v>
      </c>
      <c r="C243" s="386" t="s">
        <v>1539</v>
      </c>
      <c r="D243" s="387" t="s">
        <v>1540</v>
      </c>
      <c r="E243" s="333" t="s">
        <v>1315</v>
      </c>
      <c r="F243" s="340">
        <v>152</v>
      </c>
      <c r="G243" s="388">
        <v>152000000</v>
      </c>
      <c r="H243" s="389">
        <v>23126.804879755829</v>
      </c>
      <c r="I243" s="390"/>
      <c r="J243" s="543"/>
      <c r="K243" s="214"/>
    </row>
    <row r="244" spans="1:11" s="106" customFormat="1" ht="15.75" customHeight="1">
      <c r="A244" s="121" t="s">
        <v>390</v>
      </c>
      <c r="B244" s="334" t="s">
        <v>1535</v>
      </c>
      <c r="C244" s="386" t="s">
        <v>1945</v>
      </c>
      <c r="D244" s="387" t="s">
        <v>1540</v>
      </c>
      <c r="E244" s="333" t="s">
        <v>1315</v>
      </c>
      <c r="F244" s="340">
        <v>341</v>
      </c>
      <c r="G244" s="388">
        <v>341000000</v>
      </c>
      <c r="H244" s="389">
        <v>51883.160947346958</v>
      </c>
      <c r="I244" s="390"/>
      <c r="J244" s="543"/>
      <c r="K244" s="214"/>
    </row>
    <row r="245" spans="1:11" s="106" customFormat="1" ht="15.75" customHeight="1">
      <c r="A245" s="121" t="s">
        <v>390</v>
      </c>
      <c r="B245" s="334" t="s">
        <v>1535</v>
      </c>
      <c r="C245" s="386" t="s">
        <v>1946</v>
      </c>
      <c r="D245" s="387" t="s">
        <v>1840</v>
      </c>
      <c r="E245" s="340" t="s">
        <v>1315</v>
      </c>
      <c r="F245" s="340">
        <v>1</v>
      </c>
      <c r="G245" s="388">
        <v>1000000</v>
      </c>
      <c r="H245" s="391">
        <v>152.15003210365677</v>
      </c>
      <c r="I245" s="390"/>
      <c r="J245" s="543"/>
      <c r="K245" s="214"/>
    </row>
    <row r="246" spans="1:11" s="106" customFormat="1" ht="15.75" customHeight="1">
      <c r="A246" s="121" t="s">
        <v>390</v>
      </c>
      <c r="B246" s="334" t="s">
        <v>1541</v>
      </c>
      <c r="C246" s="386" t="s">
        <v>1947</v>
      </c>
      <c r="D246" s="387" t="s">
        <v>1543</v>
      </c>
      <c r="E246" s="340" t="s">
        <v>1315</v>
      </c>
      <c r="F246" s="340">
        <v>984</v>
      </c>
      <c r="G246" s="388">
        <v>984000000</v>
      </c>
      <c r="H246" s="389">
        <v>149715.63158999826</v>
      </c>
      <c r="I246" s="390"/>
      <c r="J246" s="543"/>
      <c r="K246" s="214"/>
    </row>
    <row r="247" spans="1:11" s="106" customFormat="1" ht="15.75" customHeight="1">
      <c r="A247" s="121" t="s">
        <v>390</v>
      </c>
      <c r="B247" s="334" t="s">
        <v>1541</v>
      </c>
      <c r="C247" s="386" t="s">
        <v>1628</v>
      </c>
      <c r="D247" s="387" t="s">
        <v>1948</v>
      </c>
      <c r="E247" s="340" t="s">
        <v>1315</v>
      </c>
      <c r="F247" s="340">
        <v>3</v>
      </c>
      <c r="G247" s="388">
        <v>3000000</v>
      </c>
      <c r="H247" s="389">
        <v>456.45009631097031</v>
      </c>
      <c r="I247" s="390"/>
      <c r="J247" s="543"/>
      <c r="K247" s="214"/>
    </row>
    <row r="248" spans="1:11" s="106" customFormat="1" ht="15.75" customHeight="1">
      <c r="A248" s="121" t="s">
        <v>390</v>
      </c>
      <c r="B248" s="334" t="s">
        <v>1541</v>
      </c>
      <c r="C248" s="386" t="s">
        <v>1949</v>
      </c>
      <c r="D248" s="387" t="s">
        <v>1948</v>
      </c>
      <c r="E248" s="340" t="s">
        <v>1315</v>
      </c>
      <c r="F248" s="340">
        <v>1</v>
      </c>
      <c r="G248" s="388">
        <v>1000000</v>
      </c>
      <c r="H248" s="389">
        <v>152.15003210365677</v>
      </c>
      <c r="I248" s="390"/>
      <c r="J248" s="543"/>
      <c r="K248" s="214"/>
    </row>
    <row r="249" spans="1:11" s="106" customFormat="1" ht="15.75" customHeight="1">
      <c r="A249" s="121" t="s">
        <v>390</v>
      </c>
      <c r="B249" s="334" t="s">
        <v>1541</v>
      </c>
      <c r="C249" s="386" t="s">
        <v>1950</v>
      </c>
      <c r="D249" s="387" t="s">
        <v>1951</v>
      </c>
      <c r="E249" s="340" t="s">
        <v>1315</v>
      </c>
      <c r="F249" s="340">
        <v>1</v>
      </c>
      <c r="G249" s="388">
        <v>1000000</v>
      </c>
      <c r="H249" s="389">
        <v>152.15003210365677</v>
      </c>
      <c r="I249" s="390"/>
      <c r="J249" s="543"/>
      <c r="K249" s="214"/>
    </row>
    <row r="250" spans="1:11" s="106" customFormat="1" ht="15.75" customHeight="1">
      <c r="A250" s="121" t="s">
        <v>390</v>
      </c>
      <c r="B250" s="334" t="s">
        <v>1541</v>
      </c>
      <c r="C250" s="386" t="s">
        <v>1952</v>
      </c>
      <c r="D250" s="387" t="s">
        <v>1953</v>
      </c>
      <c r="E250" s="340" t="s">
        <v>1315</v>
      </c>
      <c r="F250" s="392">
        <v>1</v>
      </c>
      <c r="G250" s="393">
        <v>1000000</v>
      </c>
      <c r="H250" s="394">
        <v>152.15003210365677</v>
      </c>
      <c r="I250" s="390"/>
      <c r="J250" s="543"/>
      <c r="K250" s="214"/>
    </row>
    <row r="251" spans="1:11" s="106" customFormat="1" ht="15.75" customHeight="1">
      <c r="A251" s="395" t="s">
        <v>390</v>
      </c>
      <c r="B251" s="396" t="s">
        <v>1541</v>
      </c>
      <c r="C251" s="397" t="s">
        <v>1542</v>
      </c>
      <c r="D251" s="398" t="s">
        <v>1633</v>
      </c>
      <c r="E251" s="399" t="s">
        <v>1315</v>
      </c>
      <c r="F251" s="392">
        <v>1</v>
      </c>
      <c r="G251" s="393">
        <v>1000000</v>
      </c>
      <c r="H251" s="394">
        <v>152.15003210365677</v>
      </c>
      <c r="I251" s="390"/>
      <c r="J251" s="543"/>
      <c r="K251" s="214"/>
    </row>
    <row r="252" spans="1:11" s="106" customFormat="1" ht="15.75" customHeight="1">
      <c r="A252" s="395" t="s">
        <v>970</v>
      </c>
      <c r="B252" s="396" t="s">
        <v>970</v>
      </c>
      <c r="C252" s="397" t="s">
        <v>1920</v>
      </c>
      <c r="D252" s="398" t="s">
        <v>1933</v>
      </c>
      <c r="E252" s="399" t="s">
        <v>311</v>
      </c>
      <c r="F252" s="392">
        <v>1</v>
      </c>
      <c r="G252" s="393">
        <v>657246000</v>
      </c>
      <c r="H252" s="394">
        <v>100000</v>
      </c>
      <c r="I252" s="390"/>
      <c r="J252" s="543"/>
      <c r="K252" s="214"/>
    </row>
    <row r="253" spans="1:11" s="106" customFormat="1" ht="15.75" customHeight="1">
      <c r="A253" s="395" t="s">
        <v>390</v>
      </c>
      <c r="B253" s="396" t="s">
        <v>1535</v>
      </c>
      <c r="C253" s="397" t="s">
        <v>1954</v>
      </c>
      <c r="D253" s="398" t="s">
        <v>1625</v>
      </c>
      <c r="E253" s="399" t="s">
        <v>311</v>
      </c>
      <c r="F253" s="392">
        <v>1</v>
      </c>
      <c r="G253" s="393">
        <v>6572460</v>
      </c>
      <c r="H253" s="394">
        <v>1000</v>
      </c>
      <c r="I253" s="390"/>
      <c r="J253" s="543"/>
      <c r="K253" s="214"/>
    </row>
    <row r="254" spans="1:11" s="106" customFormat="1" ht="15.75" customHeight="1">
      <c r="A254" s="395" t="s">
        <v>390</v>
      </c>
      <c r="B254" s="396" t="s">
        <v>1535</v>
      </c>
      <c r="C254" s="397" t="s">
        <v>1629</v>
      </c>
      <c r="D254" s="398" t="s">
        <v>1625</v>
      </c>
      <c r="E254" s="399" t="s">
        <v>311</v>
      </c>
      <c r="F254" s="392">
        <v>1</v>
      </c>
      <c r="G254" s="393">
        <v>6572460</v>
      </c>
      <c r="H254" s="394">
        <v>1000</v>
      </c>
      <c r="I254" s="390"/>
      <c r="J254" s="543"/>
      <c r="K254" s="214"/>
    </row>
    <row r="255" spans="1:11" s="106" customFormat="1" ht="15.75" customHeight="1">
      <c r="A255" s="395" t="s">
        <v>390</v>
      </c>
      <c r="B255" s="396" t="s">
        <v>1535</v>
      </c>
      <c r="C255" s="397" t="s">
        <v>1955</v>
      </c>
      <c r="D255" s="398" t="s">
        <v>1625</v>
      </c>
      <c r="E255" s="399" t="s">
        <v>311</v>
      </c>
      <c r="F255" s="392">
        <v>3</v>
      </c>
      <c r="G255" s="393">
        <v>19717380</v>
      </c>
      <c r="H255" s="394">
        <v>3000</v>
      </c>
      <c r="I255" s="390"/>
      <c r="J255" s="543"/>
      <c r="K255" s="214"/>
    </row>
    <row r="256" spans="1:11" s="106" customFormat="1" ht="15.75" customHeight="1">
      <c r="A256" s="395" t="s">
        <v>390</v>
      </c>
      <c r="B256" s="396" t="s">
        <v>1535</v>
      </c>
      <c r="C256" s="397" t="s">
        <v>1630</v>
      </c>
      <c r="D256" s="398" t="s">
        <v>1465</v>
      </c>
      <c r="E256" s="399" t="s">
        <v>311</v>
      </c>
      <c r="F256" s="392">
        <v>12</v>
      </c>
      <c r="G256" s="393">
        <v>78869520</v>
      </c>
      <c r="H256" s="394">
        <v>12000</v>
      </c>
      <c r="I256" s="390"/>
      <c r="J256" s="543"/>
      <c r="K256" s="214"/>
    </row>
    <row r="257" spans="1:16" s="106" customFormat="1" ht="15.75" customHeight="1">
      <c r="A257" s="395" t="s">
        <v>390</v>
      </c>
      <c r="B257" s="396" t="s">
        <v>1535</v>
      </c>
      <c r="C257" s="397" t="s">
        <v>1631</v>
      </c>
      <c r="D257" s="398" t="s">
        <v>1465</v>
      </c>
      <c r="E257" s="399" t="s">
        <v>311</v>
      </c>
      <c r="F257" s="392">
        <v>5</v>
      </c>
      <c r="G257" s="393">
        <v>32862300</v>
      </c>
      <c r="H257" s="394">
        <v>5000</v>
      </c>
      <c r="I257" s="390"/>
      <c r="J257" s="543"/>
      <c r="K257" s="214"/>
    </row>
    <row r="258" spans="1:16" s="106" customFormat="1" ht="15.75" customHeight="1">
      <c r="A258" s="395" t="s">
        <v>390</v>
      </c>
      <c r="B258" s="396" t="s">
        <v>1541</v>
      </c>
      <c r="C258" s="397" t="s">
        <v>1544</v>
      </c>
      <c r="D258" s="398" t="s">
        <v>1545</v>
      </c>
      <c r="E258" s="399" t="s">
        <v>311</v>
      </c>
      <c r="F258" s="392">
        <v>4</v>
      </c>
      <c r="G258" s="393">
        <v>26289840</v>
      </c>
      <c r="H258" s="394">
        <v>4000</v>
      </c>
      <c r="I258" s="390"/>
      <c r="J258" s="543"/>
      <c r="K258" s="214"/>
    </row>
    <row r="259" spans="1:16" s="106" customFormat="1" ht="15.75" customHeight="1">
      <c r="A259" s="395" t="s">
        <v>390</v>
      </c>
      <c r="B259" s="396" t="s">
        <v>1541</v>
      </c>
      <c r="C259" s="397" t="s">
        <v>1956</v>
      </c>
      <c r="D259" s="398" t="s">
        <v>1546</v>
      </c>
      <c r="E259" s="399" t="s">
        <v>311</v>
      </c>
      <c r="F259" s="392">
        <v>37</v>
      </c>
      <c r="G259" s="393">
        <v>243181020</v>
      </c>
      <c r="H259" s="394">
        <v>37000</v>
      </c>
      <c r="I259" s="390"/>
      <c r="J259" s="543"/>
      <c r="K259" s="214"/>
    </row>
    <row r="260" spans="1:16" s="106" customFormat="1" ht="15.75" customHeight="1">
      <c r="A260" s="395" t="s">
        <v>390</v>
      </c>
      <c r="B260" s="396" t="s">
        <v>1541</v>
      </c>
      <c r="C260" s="397" t="s">
        <v>1632</v>
      </c>
      <c r="D260" s="398" t="s">
        <v>1633</v>
      </c>
      <c r="E260" s="399" t="s">
        <v>311</v>
      </c>
      <c r="F260" s="392">
        <v>40</v>
      </c>
      <c r="G260" s="393">
        <v>262898400</v>
      </c>
      <c r="H260" s="394">
        <v>40000</v>
      </c>
      <c r="I260" s="390"/>
      <c r="J260" s="543"/>
      <c r="K260" s="543"/>
      <c r="L260" s="543"/>
      <c r="M260" s="543"/>
      <c r="N260" s="543"/>
      <c r="O260" s="543"/>
      <c r="P260" s="543"/>
    </row>
    <row r="261" spans="1:16" s="106" customFormat="1" ht="15.75" customHeight="1">
      <c r="A261" s="395" t="s">
        <v>390</v>
      </c>
      <c r="B261" s="396" t="s">
        <v>1541</v>
      </c>
      <c r="C261" s="397" t="s">
        <v>1634</v>
      </c>
      <c r="D261" s="398" t="s">
        <v>1633</v>
      </c>
      <c r="E261" s="399" t="s">
        <v>311</v>
      </c>
      <c r="F261" s="392">
        <v>40</v>
      </c>
      <c r="G261" s="393">
        <v>262898400</v>
      </c>
      <c r="H261" s="394">
        <v>40000</v>
      </c>
      <c r="I261" s="390"/>
      <c r="J261" s="543"/>
      <c r="K261" s="543"/>
      <c r="L261" s="543"/>
      <c r="M261" s="543"/>
      <c r="N261" s="543"/>
      <c r="O261" s="543"/>
      <c r="P261" s="543"/>
    </row>
    <row r="262" spans="1:16" s="106" customFormat="1" ht="15.75" customHeight="1">
      <c r="A262" s="395" t="s">
        <v>390</v>
      </c>
      <c r="B262" s="396" t="s">
        <v>1541</v>
      </c>
      <c r="C262" s="397" t="s">
        <v>1635</v>
      </c>
      <c r="D262" s="398" t="s">
        <v>1633</v>
      </c>
      <c r="E262" s="399" t="s">
        <v>311</v>
      </c>
      <c r="F262" s="392">
        <v>30</v>
      </c>
      <c r="G262" s="393">
        <v>197173800</v>
      </c>
      <c r="H262" s="394">
        <v>30000</v>
      </c>
      <c r="I262" s="390"/>
      <c r="J262" s="543"/>
      <c r="K262" s="543"/>
      <c r="L262" s="543"/>
      <c r="M262" s="543"/>
      <c r="N262" s="543"/>
      <c r="O262" s="543"/>
      <c r="P262" s="543"/>
    </row>
    <row r="263" spans="1:16" s="106" customFormat="1" ht="15.75" customHeight="1">
      <c r="A263" s="400" t="s">
        <v>439</v>
      </c>
      <c r="B263" s="270"/>
      <c r="C263" s="401"/>
      <c r="D263" s="402"/>
      <c r="E263" s="403"/>
      <c r="F263" s="403"/>
      <c r="G263" s="404">
        <v>5267281580</v>
      </c>
      <c r="H263" s="404">
        <v>801417.06149599969</v>
      </c>
      <c r="I263" s="405"/>
      <c r="J263" s="543"/>
      <c r="K263" s="543"/>
      <c r="L263" s="543"/>
      <c r="M263" s="543"/>
      <c r="N263" s="543"/>
      <c r="O263" s="543"/>
      <c r="P263" s="543"/>
    </row>
    <row r="264" spans="1:16" ht="15.75" customHeight="1">
      <c r="A264" s="400" t="s">
        <v>384</v>
      </c>
      <c r="B264" s="400"/>
      <c r="C264" s="400"/>
      <c r="D264" s="400"/>
      <c r="E264" s="400"/>
      <c r="F264" s="400"/>
      <c r="G264" s="406">
        <v>7354646814</v>
      </c>
      <c r="H264" s="400"/>
      <c r="I264" s="406"/>
      <c r="J264" s="543"/>
      <c r="K264" s="543"/>
      <c r="L264" s="543"/>
      <c r="M264" s="543"/>
      <c r="N264" s="543"/>
      <c r="O264" s="543"/>
      <c r="P264" s="543"/>
    </row>
    <row r="265" spans="1:16" ht="15.75" customHeight="1">
      <c r="A265" s="163"/>
      <c r="B265" s="400"/>
      <c r="C265" s="400"/>
      <c r="D265" s="400"/>
      <c r="E265" s="400"/>
      <c r="F265" s="400"/>
      <c r="H265" s="400"/>
      <c r="I265" s="400"/>
      <c r="J265" s="543"/>
      <c r="K265" s="543"/>
      <c r="L265" s="543"/>
      <c r="M265" s="543"/>
      <c r="N265" s="543"/>
      <c r="O265" s="543"/>
      <c r="P265" s="543"/>
    </row>
    <row r="266" spans="1:16" ht="15.75" customHeight="1">
      <c r="A266" s="400"/>
      <c r="B266" s="400"/>
      <c r="C266" s="400"/>
      <c r="D266" s="400"/>
      <c r="E266" s="400"/>
      <c r="F266" s="400"/>
      <c r="G266" s="400"/>
      <c r="H266" s="400"/>
      <c r="I266" s="400"/>
      <c r="J266" s="543"/>
      <c r="K266" s="543"/>
      <c r="L266" s="543"/>
      <c r="M266" s="543"/>
      <c r="N266" s="543"/>
      <c r="O266" s="543"/>
      <c r="P266" s="543"/>
    </row>
    <row r="267" spans="1:16" ht="15.75" customHeight="1">
      <c r="A267" s="400"/>
      <c r="B267" s="400"/>
      <c r="C267" s="400"/>
      <c r="D267" s="400"/>
      <c r="E267" s="400"/>
      <c r="F267" s="400"/>
      <c r="G267" s="400"/>
      <c r="H267" s="400"/>
      <c r="I267" s="400"/>
      <c r="J267" s="543"/>
      <c r="K267" s="543"/>
      <c r="L267" s="543"/>
      <c r="M267" s="543"/>
      <c r="N267" s="543"/>
      <c r="O267" s="543"/>
      <c r="P267" s="543"/>
    </row>
    <row r="268" spans="1:16" s="106" customFormat="1" ht="33" customHeight="1">
      <c r="A268" s="407" t="s">
        <v>215</v>
      </c>
      <c r="B268" s="408" t="s">
        <v>216</v>
      </c>
      <c r="C268" s="408" t="s">
        <v>217</v>
      </c>
      <c r="D268" s="408" t="s">
        <v>356</v>
      </c>
      <c r="E268" s="409" t="s">
        <v>218</v>
      </c>
      <c r="F268" s="408" t="s">
        <v>1673</v>
      </c>
      <c r="G268" s="400"/>
      <c r="H268" s="400"/>
      <c r="I268" s="400"/>
      <c r="J268" s="543"/>
      <c r="K268" s="543"/>
      <c r="L268" s="543"/>
      <c r="M268" s="543"/>
      <c r="N268" s="543"/>
      <c r="O268" s="543"/>
      <c r="P268" s="543"/>
    </row>
    <row r="269" spans="1:16" s="106" customFormat="1" ht="16.8" customHeight="1">
      <c r="A269" s="407" t="s">
        <v>440</v>
      </c>
      <c r="B269" s="553"/>
      <c r="C269" s="553"/>
      <c r="D269" s="553"/>
      <c r="E269" s="553"/>
      <c r="F269" s="340"/>
      <c r="G269" s="400"/>
      <c r="H269" s="400"/>
      <c r="I269" s="400"/>
      <c r="J269" s="543"/>
      <c r="K269" s="543"/>
      <c r="L269" s="543"/>
      <c r="M269" s="543"/>
      <c r="N269" s="543"/>
      <c r="O269" s="543"/>
      <c r="P269" s="543"/>
    </row>
    <row r="270" spans="1:16" s="106" customFormat="1" ht="15.75" customHeight="1">
      <c r="A270" s="121" t="s">
        <v>1668</v>
      </c>
      <c r="B270" s="334" t="s">
        <v>219</v>
      </c>
      <c r="C270" s="413">
        <v>100</v>
      </c>
      <c r="D270" s="386" t="s">
        <v>311</v>
      </c>
      <c r="E270" s="333">
        <v>1000</v>
      </c>
      <c r="F270" s="340">
        <v>791091000</v>
      </c>
      <c r="G270" s="400"/>
      <c r="H270" s="400"/>
      <c r="I270" s="400"/>
      <c r="J270" s="400"/>
      <c r="K270" s="400"/>
      <c r="L270" s="400"/>
      <c r="M270" s="400"/>
      <c r="N270" s="400"/>
      <c r="O270" s="400"/>
      <c r="P270" s="400"/>
    </row>
    <row r="271" spans="1:16" s="106" customFormat="1" ht="15.75" customHeight="1">
      <c r="A271" s="121" t="s">
        <v>1669</v>
      </c>
      <c r="B271" s="334" t="s">
        <v>970</v>
      </c>
      <c r="C271" s="413">
        <v>1</v>
      </c>
      <c r="D271" s="386" t="s">
        <v>357</v>
      </c>
      <c r="E271" s="340">
        <v>250000000</v>
      </c>
      <c r="F271" s="340">
        <v>250000000</v>
      </c>
      <c r="G271" s="400"/>
      <c r="H271" s="400"/>
      <c r="I271" s="400"/>
      <c r="J271" s="400"/>
      <c r="K271" s="400"/>
      <c r="L271" s="400"/>
      <c r="M271" s="400"/>
      <c r="N271" s="400"/>
      <c r="O271" s="400"/>
      <c r="P271" s="400"/>
    </row>
    <row r="272" spans="1:16" s="106" customFormat="1" ht="15.75" customHeight="1">
      <c r="A272" s="121" t="s">
        <v>1670</v>
      </c>
      <c r="B272" s="334" t="s">
        <v>970</v>
      </c>
      <c r="C272" s="413">
        <v>1</v>
      </c>
      <c r="D272" s="386" t="s">
        <v>357</v>
      </c>
      <c r="E272" s="340">
        <v>250000000</v>
      </c>
      <c r="F272" s="340">
        <v>250000000</v>
      </c>
      <c r="G272" s="400"/>
      <c r="H272" s="400"/>
      <c r="I272" s="400"/>
      <c r="J272" s="400"/>
      <c r="K272" s="400"/>
      <c r="L272" s="400"/>
      <c r="M272" s="400"/>
      <c r="N272" s="400"/>
      <c r="O272" s="400"/>
      <c r="P272" s="400"/>
    </row>
    <row r="273" spans="1:16" s="106" customFormat="1" ht="15.75" customHeight="1">
      <c r="A273" s="121" t="s">
        <v>1667</v>
      </c>
      <c r="B273" s="334" t="s">
        <v>1980</v>
      </c>
      <c r="C273" s="413">
        <v>3787</v>
      </c>
      <c r="D273" s="386" t="s">
        <v>357</v>
      </c>
      <c r="E273" s="340">
        <v>1000000</v>
      </c>
      <c r="F273" s="340">
        <v>3787000000</v>
      </c>
      <c r="G273" s="400"/>
      <c r="H273" s="400"/>
      <c r="I273" s="400"/>
      <c r="J273" s="400"/>
      <c r="K273" s="400"/>
      <c r="L273" s="400"/>
      <c r="M273" s="400"/>
      <c r="N273" s="400"/>
      <c r="O273" s="400"/>
      <c r="P273" s="400"/>
    </row>
    <row r="274" spans="1:16" s="106" customFormat="1" ht="15.75" customHeight="1">
      <c r="A274" s="414" t="s">
        <v>1672</v>
      </c>
      <c r="B274" s="415"/>
      <c r="C274" s="415"/>
      <c r="D274" s="415"/>
      <c r="E274" s="416"/>
      <c r="F274" s="417">
        <v>5078091000</v>
      </c>
      <c r="G274" s="400"/>
      <c r="H274" s="400"/>
      <c r="I274" s="400"/>
      <c r="J274" s="400"/>
      <c r="K274" s="400"/>
      <c r="L274" s="400"/>
      <c r="M274" s="400"/>
      <c r="N274" s="400"/>
      <c r="O274" s="400"/>
      <c r="P274" s="400"/>
    </row>
    <row r="275" spans="1:16" s="106" customFormat="1" ht="15.75" customHeight="1">
      <c r="A275" s="418" t="s">
        <v>384</v>
      </c>
      <c r="E275" s="402"/>
      <c r="F275" s="358">
        <v>726359000</v>
      </c>
      <c r="G275" s="400"/>
      <c r="H275" s="400"/>
      <c r="I275" s="400"/>
      <c r="J275" s="400"/>
      <c r="K275" s="400"/>
      <c r="L275" s="400"/>
      <c r="M275" s="400"/>
      <c r="N275" s="400"/>
      <c r="O275" s="400"/>
      <c r="P275" s="400"/>
    </row>
    <row r="276" spans="1:16" s="106" customFormat="1" ht="15.75" customHeight="1">
      <c r="A276" s="418"/>
      <c r="D276" s="402"/>
      <c r="E276" s="358"/>
      <c r="F276" s="410"/>
      <c r="G276" s="400"/>
      <c r="H276" s="400"/>
      <c r="I276" s="400"/>
      <c r="J276" s="400"/>
      <c r="K276" s="400"/>
      <c r="L276" s="400"/>
      <c r="M276" s="400"/>
      <c r="N276" s="400"/>
      <c r="O276" s="400"/>
      <c r="P276" s="400"/>
    </row>
    <row r="277" spans="1:16" s="106" customFormat="1" ht="15.75" customHeight="1">
      <c r="A277" s="419"/>
      <c r="B277" s="420"/>
      <c r="C277" s="420"/>
      <c r="E277" s="358"/>
      <c r="F277" s="410"/>
      <c r="G277" s="400"/>
      <c r="H277" s="400"/>
      <c r="I277" s="400"/>
      <c r="J277" s="400"/>
      <c r="K277" s="400"/>
      <c r="L277" s="400"/>
      <c r="M277" s="400"/>
      <c r="N277" s="400"/>
      <c r="O277" s="400"/>
      <c r="P277" s="400"/>
    </row>
    <row r="278" spans="1:16" s="106" customFormat="1" ht="32.25" customHeight="1">
      <c r="A278" s="421" t="s">
        <v>372</v>
      </c>
      <c r="B278" s="422" t="s">
        <v>250</v>
      </c>
      <c r="C278" s="422" t="s">
        <v>1547</v>
      </c>
      <c r="D278" s="422" t="s">
        <v>1671</v>
      </c>
      <c r="E278" s="358"/>
      <c r="F278" s="410"/>
      <c r="G278" s="400"/>
      <c r="H278" s="400"/>
      <c r="I278" s="400"/>
      <c r="J278" s="400"/>
      <c r="K278" s="400"/>
      <c r="L278" s="400"/>
      <c r="M278" s="400"/>
      <c r="N278" s="400"/>
      <c r="O278" s="400"/>
      <c r="P278" s="400"/>
    </row>
    <row r="279" spans="1:16" s="106" customFormat="1" ht="15.75" customHeight="1">
      <c r="A279" s="423" t="s">
        <v>385</v>
      </c>
      <c r="B279" s="424">
        <v>600000000</v>
      </c>
      <c r="C279" s="424">
        <v>960000000</v>
      </c>
      <c r="D279" s="424">
        <v>1560000000</v>
      </c>
      <c r="E279" s="425"/>
      <c r="F279" s="410"/>
      <c r="G279" s="390"/>
      <c r="H279" s="411"/>
    </row>
    <row r="280" spans="1:16" s="106" customFormat="1" ht="15.75" customHeight="1">
      <c r="A280" s="423" t="s">
        <v>386</v>
      </c>
      <c r="B280" s="424">
        <v>200000000</v>
      </c>
      <c r="C280" s="424">
        <v>802000000</v>
      </c>
      <c r="D280" s="424">
        <v>1002000000</v>
      </c>
      <c r="E280" s="426"/>
      <c r="G280" s="342"/>
      <c r="H280" s="341"/>
    </row>
    <row r="281" spans="1:16" s="106" customFormat="1" ht="15.75" customHeight="1">
      <c r="A281" s="237"/>
      <c r="B281" s="427"/>
      <c r="C281" s="427"/>
      <c r="D281" s="427"/>
      <c r="E281" s="426"/>
      <c r="F281" s="426"/>
      <c r="G281" s="342"/>
      <c r="H281" s="341"/>
    </row>
    <row r="282" spans="1:16" ht="15.75" customHeight="1">
      <c r="A282" s="273" t="s">
        <v>312</v>
      </c>
      <c r="G282" s="246"/>
      <c r="H282" s="313"/>
    </row>
    <row r="283" spans="1:16" ht="13.5" customHeight="1">
      <c r="A283" s="273"/>
      <c r="G283" s="246"/>
      <c r="H283" s="313"/>
    </row>
    <row r="284" spans="1:16" ht="15.6" customHeight="1">
      <c r="A284" s="622" t="s">
        <v>123</v>
      </c>
      <c r="B284" s="428" t="s">
        <v>131</v>
      </c>
      <c r="C284" s="428" t="s">
        <v>132</v>
      </c>
      <c r="D284" s="429"/>
      <c r="G284" s="246"/>
      <c r="H284" s="313"/>
    </row>
    <row r="285" spans="1:16" ht="15.75" customHeight="1">
      <c r="A285" s="622"/>
      <c r="B285" s="430">
        <v>46022</v>
      </c>
      <c r="C285" s="430">
        <v>45657</v>
      </c>
      <c r="G285" s="246"/>
      <c r="H285" s="313"/>
    </row>
    <row r="286" spans="1:16" ht="15.75" customHeight="1">
      <c r="A286" s="242" t="s">
        <v>400</v>
      </c>
      <c r="B286" s="431">
        <v>4041796707</v>
      </c>
      <c r="C286" s="432">
        <v>1010481213</v>
      </c>
      <c r="D286" s="173"/>
      <c r="G286" s="246"/>
      <c r="H286" s="313"/>
    </row>
    <row r="287" spans="1:16" ht="15.75" customHeight="1">
      <c r="A287" s="242" t="s">
        <v>401</v>
      </c>
      <c r="B287" s="431">
        <v>87282153</v>
      </c>
      <c r="C287" s="432">
        <v>44414538</v>
      </c>
      <c r="D287" s="173"/>
      <c r="G287" s="246"/>
      <c r="H287" s="313"/>
    </row>
    <row r="288" spans="1:16" ht="15.75" customHeight="1">
      <c r="A288" s="242" t="s">
        <v>17</v>
      </c>
      <c r="B288" s="431">
        <v>178533008</v>
      </c>
      <c r="C288" s="432">
        <v>170412323</v>
      </c>
      <c r="D288" s="173"/>
      <c r="G288" s="246"/>
      <c r="H288" s="313"/>
    </row>
    <row r="289" spans="1:11" ht="15.75" customHeight="1">
      <c r="A289" s="433" t="s">
        <v>346</v>
      </c>
      <c r="B289" s="434">
        <v>4307611868</v>
      </c>
      <c r="C289" s="435">
        <v>1225308074</v>
      </c>
      <c r="D289" s="172"/>
      <c r="E289" s="172"/>
      <c r="F289" s="436"/>
      <c r="G289" s="246"/>
      <c r="H289" s="313"/>
    </row>
    <row r="290" spans="1:11" ht="15.75" customHeight="1">
      <c r="A290" s="273"/>
      <c r="G290" s="246"/>
      <c r="H290" s="313"/>
    </row>
    <row r="291" spans="1:11" ht="15.75" customHeight="1">
      <c r="A291" s="273" t="s">
        <v>375</v>
      </c>
      <c r="G291" s="246"/>
      <c r="H291" s="313"/>
    </row>
    <row r="292" spans="1:11" s="106" customFormat="1" ht="15.75" customHeight="1">
      <c r="A292" s="629" t="s">
        <v>433</v>
      </c>
      <c r="B292" s="437" t="s">
        <v>131</v>
      </c>
      <c r="C292" s="437" t="s">
        <v>132</v>
      </c>
      <c r="D292" s="438"/>
      <c r="E292" s="438"/>
      <c r="G292" s="342"/>
      <c r="H292" s="341"/>
    </row>
    <row r="293" spans="1:11" s="106" customFormat="1" ht="15.75" customHeight="1">
      <c r="A293" s="629"/>
      <c r="B293" s="430">
        <v>46022</v>
      </c>
      <c r="C293" s="430">
        <v>45657</v>
      </c>
      <c r="G293" s="342"/>
      <c r="H293" s="341"/>
    </row>
    <row r="294" spans="1:11" s="106" customFormat="1" ht="15.75" customHeight="1">
      <c r="A294" s="372" t="s">
        <v>402</v>
      </c>
      <c r="B294" s="440">
        <v>0</v>
      </c>
      <c r="C294" s="440">
        <v>57183445</v>
      </c>
      <c r="G294" s="342"/>
      <c r="H294" s="341"/>
    </row>
    <row r="295" spans="1:11" s="106" customFormat="1" ht="15.75" customHeight="1">
      <c r="A295" s="372" t="s">
        <v>403</v>
      </c>
      <c r="B295" s="440">
        <v>43345700</v>
      </c>
      <c r="C295" s="440">
        <v>10290144</v>
      </c>
      <c r="G295" s="342"/>
      <c r="H295" s="341"/>
    </row>
    <row r="296" spans="1:11" s="106" customFormat="1" ht="15.75" customHeight="1">
      <c r="A296" s="372" t="s">
        <v>409</v>
      </c>
      <c r="B296" s="440">
        <v>1917500352</v>
      </c>
      <c r="C296" s="440">
        <v>49500910</v>
      </c>
      <c r="G296" s="342"/>
      <c r="H296" s="341"/>
    </row>
    <row r="297" spans="1:11" s="106" customFormat="1" ht="15.75" customHeight="1">
      <c r="A297" s="372" t="s">
        <v>870</v>
      </c>
      <c r="B297" s="440">
        <v>9986600</v>
      </c>
      <c r="C297" s="440">
        <v>9986600</v>
      </c>
      <c r="G297" s="342"/>
      <c r="H297" s="341"/>
    </row>
    <row r="298" spans="1:11" s="106" customFormat="1" ht="15.75" customHeight="1">
      <c r="A298" s="242" t="s">
        <v>1236</v>
      </c>
      <c r="B298" s="440">
        <v>0</v>
      </c>
      <c r="C298" s="440">
        <v>44274879</v>
      </c>
      <c r="G298" s="342"/>
      <c r="H298" s="341"/>
    </row>
    <row r="299" spans="1:11" s="106" customFormat="1" ht="15.75" customHeight="1">
      <c r="A299" s="242" t="s">
        <v>428</v>
      </c>
      <c r="B299" s="440">
        <v>2184431</v>
      </c>
      <c r="C299" s="440">
        <v>2702631</v>
      </c>
      <c r="G299" s="342"/>
      <c r="H299" s="341"/>
    </row>
    <row r="300" spans="1:11" ht="15.75" customHeight="1">
      <c r="A300" s="433" t="s">
        <v>376</v>
      </c>
      <c r="B300" s="434">
        <v>1973017083</v>
      </c>
      <c r="C300" s="434">
        <v>173938609</v>
      </c>
      <c r="D300" s="172"/>
      <c r="E300" s="172"/>
      <c r="F300" s="172"/>
      <c r="G300" s="246"/>
      <c r="H300" s="313"/>
    </row>
    <row r="301" spans="1:11" ht="15.75" customHeight="1">
      <c r="D301" s="173"/>
      <c r="G301" s="246"/>
      <c r="H301" s="313"/>
    </row>
    <row r="302" spans="1:11" ht="15.75" customHeight="1">
      <c r="A302" s="273" t="s">
        <v>136</v>
      </c>
      <c r="G302" s="246"/>
      <c r="H302" s="313"/>
    </row>
    <row r="303" spans="1:11" ht="15.75" customHeight="1">
      <c r="A303" s="273"/>
      <c r="G303" s="246"/>
      <c r="H303" s="313"/>
    </row>
    <row r="304" spans="1:11" ht="15.75" customHeight="1">
      <c r="A304" s="614" t="s">
        <v>220</v>
      </c>
      <c r="B304" s="607" t="s">
        <v>221</v>
      </c>
      <c r="C304" s="608"/>
      <c r="D304" s="608"/>
      <c r="E304" s="608"/>
      <c r="F304" s="609"/>
      <c r="G304" s="632" t="s">
        <v>222</v>
      </c>
      <c r="H304" s="632"/>
      <c r="I304" s="632"/>
      <c r="J304" s="632"/>
      <c r="K304" s="632"/>
    </row>
    <row r="305" spans="1:13" s="436" customFormat="1" ht="44.25" customHeight="1">
      <c r="A305" s="615"/>
      <c r="B305" s="442" t="s">
        <v>223</v>
      </c>
      <c r="C305" s="442" t="s">
        <v>224</v>
      </c>
      <c r="D305" s="442" t="s">
        <v>225</v>
      </c>
      <c r="E305" s="443" t="s">
        <v>234</v>
      </c>
      <c r="F305" s="443" t="s">
        <v>226</v>
      </c>
      <c r="G305" s="442" t="s">
        <v>227</v>
      </c>
      <c r="H305" s="444" t="s">
        <v>224</v>
      </c>
      <c r="I305" s="442" t="s">
        <v>225</v>
      </c>
      <c r="J305" s="442" t="s">
        <v>228</v>
      </c>
      <c r="K305" s="442" t="s">
        <v>229</v>
      </c>
    </row>
    <row r="306" spans="1:13" ht="15.75" customHeight="1">
      <c r="A306" s="412"/>
      <c r="B306" s="121"/>
      <c r="C306" s="121"/>
      <c r="D306" s="121"/>
      <c r="E306" s="445"/>
      <c r="F306" s="445"/>
      <c r="G306" s="121"/>
      <c r="H306" s="446"/>
      <c r="I306" s="121"/>
      <c r="J306" s="121"/>
      <c r="K306" s="447"/>
    </row>
    <row r="307" spans="1:13" ht="15.75" customHeight="1">
      <c r="A307" s="448" t="s">
        <v>378</v>
      </c>
      <c r="B307" s="447">
        <v>391265789</v>
      </c>
      <c r="C307" s="121"/>
      <c r="D307" s="449">
        <v>0</v>
      </c>
      <c r="E307" s="449">
        <v>211283531</v>
      </c>
      <c r="F307" s="445">
        <v>179982258</v>
      </c>
      <c r="G307" s="121"/>
      <c r="H307" s="446"/>
      <c r="I307" s="121"/>
      <c r="J307" s="121"/>
      <c r="K307" s="447">
        <v>179982258</v>
      </c>
      <c r="L307" s="173"/>
    </row>
    <row r="308" spans="1:13" ht="15.75" customHeight="1">
      <c r="A308" s="412" t="s">
        <v>387</v>
      </c>
      <c r="B308" s="450">
        <v>391265789</v>
      </c>
      <c r="C308" s="121"/>
      <c r="D308" s="121"/>
      <c r="E308" s="451">
        <v>211283531</v>
      </c>
      <c r="F308" s="451">
        <v>179982258</v>
      </c>
      <c r="G308" s="121"/>
      <c r="H308" s="446"/>
      <c r="I308" s="121"/>
      <c r="J308" s="121"/>
      <c r="K308" s="450">
        <v>179982258</v>
      </c>
      <c r="L308" s="172"/>
      <c r="M308" s="172"/>
    </row>
    <row r="309" spans="1:13" s="106" customFormat="1" ht="15.75" customHeight="1">
      <c r="A309" s="412" t="s">
        <v>388</v>
      </c>
      <c r="B309" s="452">
        <v>391265789</v>
      </c>
      <c r="C309" s="395"/>
      <c r="D309" s="453">
        <v>0</v>
      </c>
      <c r="E309" s="454">
        <v>140855686</v>
      </c>
      <c r="F309" s="451">
        <v>250410103</v>
      </c>
      <c r="G309" s="121"/>
      <c r="H309" s="446"/>
      <c r="I309" s="121"/>
      <c r="J309" s="121"/>
      <c r="K309" s="450">
        <v>250410103</v>
      </c>
      <c r="L309" s="213"/>
      <c r="M309" s="426"/>
    </row>
    <row r="310" spans="1:13" ht="15.75" customHeight="1">
      <c r="A310" s="163"/>
      <c r="B310" s="174"/>
      <c r="E310" s="455"/>
      <c r="F310" s="172"/>
      <c r="H310" s="163"/>
      <c r="K310" s="174"/>
    </row>
    <row r="311" spans="1:13" ht="15.75" customHeight="1">
      <c r="A311" s="273"/>
      <c r="B311" s="174"/>
      <c r="D311" s="173"/>
      <c r="E311" s="455"/>
      <c r="F311" s="455"/>
      <c r="G311" s="246"/>
      <c r="H311" s="313"/>
      <c r="K311" s="174"/>
    </row>
    <row r="312" spans="1:13" ht="15.75" customHeight="1">
      <c r="A312" s="273"/>
      <c r="G312" s="246"/>
      <c r="H312" s="313"/>
    </row>
    <row r="313" spans="1:13" ht="15.75" customHeight="1">
      <c r="A313" s="273" t="s">
        <v>137</v>
      </c>
      <c r="C313" s="173"/>
      <c r="G313" s="246"/>
      <c r="H313" s="313"/>
    </row>
    <row r="314" spans="1:13" ht="15.75" customHeight="1">
      <c r="A314" s="273"/>
      <c r="G314" s="246"/>
      <c r="H314" s="313"/>
    </row>
    <row r="315" spans="1:13" ht="15.75" customHeight="1">
      <c r="A315" s="272" t="s">
        <v>373</v>
      </c>
      <c r="G315" s="246"/>
      <c r="H315" s="313"/>
    </row>
    <row r="316" spans="1:13" ht="15.75" customHeight="1">
      <c r="G316" s="246"/>
      <c r="H316" s="313"/>
    </row>
    <row r="317" spans="1:13" ht="15.75" customHeight="1">
      <c r="A317" s="273" t="s">
        <v>138</v>
      </c>
      <c r="G317" s="246"/>
      <c r="H317" s="313"/>
    </row>
    <row r="318" spans="1:13" s="106" customFormat="1" ht="15.75" customHeight="1">
      <c r="A318" s="418"/>
      <c r="G318" s="342"/>
      <c r="H318" s="341"/>
    </row>
    <row r="319" spans="1:13" s="106" customFormat="1" ht="15.75" customHeight="1">
      <c r="A319" s="442" t="s">
        <v>123</v>
      </c>
      <c r="B319" s="620" t="s">
        <v>410</v>
      </c>
      <c r="C319" s="616" t="s">
        <v>1674</v>
      </c>
      <c r="D319" s="617"/>
      <c r="E319" s="618" t="s">
        <v>413</v>
      </c>
      <c r="F319" s="341"/>
    </row>
    <row r="320" spans="1:13" s="106" customFormat="1" ht="15.75" customHeight="1">
      <c r="A320" s="442"/>
      <c r="B320" s="621"/>
      <c r="C320" s="442" t="s">
        <v>411</v>
      </c>
      <c r="D320" s="442" t="s">
        <v>412</v>
      </c>
      <c r="E320" s="619"/>
      <c r="F320" s="341"/>
    </row>
    <row r="321" spans="1:11" s="106" customFormat="1" ht="15.75" customHeight="1">
      <c r="A321" s="448" t="s">
        <v>414</v>
      </c>
      <c r="B321" s="456">
        <v>1250000000</v>
      </c>
      <c r="C321" s="456">
        <v>1250000000</v>
      </c>
      <c r="D321" s="457">
        <v>-250000000</v>
      </c>
      <c r="E321" s="458">
        <v>1000000000</v>
      </c>
      <c r="F321" s="341"/>
      <c r="G321" s="426"/>
    </row>
    <row r="322" spans="1:11" s="106" customFormat="1" ht="15.75" customHeight="1">
      <c r="A322" s="448" t="s">
        <v>1957</v>
      </c>
      <c r="B322" s="457">
        <v>0</v>
      </c>
      <c r="C322" s="456">
        <v>79092664</v>
      </c>
      <c r="D322" s="457">
        <v>0</v>
      </c>
      <c r="E322" s="458">
        <v>79092664</v>
      </c>
      <c r="F322" s="341"/>
      <c r="G322" s="426"/>
    </row>
    <row r="323" spans="1:11" s="106" customFormat="1" ht="15.75" customHeight="1">
      <c r="A323" s="315" t="s">
        <v>387</v>
      </c>
      <c r="B323" s="459"/>
      <c r="C323" s="437"/>
      <c r="D323" s="459"/>
      <c r="E323" s="458">
        <v>1079092664</v>
      </c>
      <c r="F323" s="341"/>
    </row>
    <row r="324" spans="1:11" s="106" customFormat="1" ht="15.75" customHeight="1">
      <c r="A324" s="412" t="s">
        <v>388</v>
      </c>
      <c r="B324" s="459"/>
      <c r="C324" s="437"/>
      <c r="D324" s="459"/>
      <c r="E324" s="458">
        <v>1250000000</v>
      </c>
      <c r="F324" s="341"/>
    </row>
    <row r="325" spans="1:11" s="106" customFormat="1" ht="15.75" customHeight="1">
      <c r="A325" s="269"/>
      <c r="E325" s="342"/>
      <c r="F325" s="341"/>
    </row>
    <row r="326" spans="1:11" s="106" customFormat="1" ht="15.75" customHeight="1">
      <c r="A326" s="269"/>
      <c r="E326" s="342"/>
      <c r="F326" s="341"/>
    </row>
    <row r="327" spans="1:11" ht="15.75" customHeight="1">
      <c r="A327" s="273" t="s">
        <v>377</v>
      </c>
      <c r="G327" s="246"/>
      <c r="H327" s="313"/>
    </row>
    <row r="328" spans="1:11" ht="15.75" customHeight="1">
      <c r="A328" s="273"/>
      <c r="D328" s="429"/>
      <c r="E328" s="429"/>
      <c r="G328" s="246"/>
      <c r="H328" s="313"/>
    </row>
    <row r="329" spans="1:11" s="106" customFormat="1" ht="15.75" customHeight="1">
      <c r="A329" s="630" t="s">
        <v>1048</v>
      </c>
      <c r="B329" s="441" t="s">
        <v>131</v>
      </c>
      <c r="C329" s="441" t="s">
        <v>132</v>
      </c>
      <c r="G329" s="342"/>
      <c r="H329" s="341"/>
    </row>
    <row r="330" spans="1:11" s="106" customFormat="1" ht="15.75" customHeight="1">
      <c r="A330" s="631"/>
      <c r="B330" s="460">
        <v>46022</v>
      </c>
      <c r="C330" s="239">
        <v>45657</v>
      </c>
      <c r="G330" s="342"/>
      <c r="H330" s="341"/>
    </row>
    <row r="331" spans="1:11" s="105" customFormat="1" ht="15.75" customHeight="1">
      <c r="A331" s="372"/>
      <c r="B331" s="439">
        <v>0</v>
      </c>
      <c r="C331" s="461">
        <v>0</v>
      </c>
      <c r="D331" s="462"/>
      <c r="E331" s="462"/>
      <c r="G331" s="463"/>
      <c r="H331" s="464"/>
    </row>
    <row r="332" spans="1:11" ht="15.75" customHeight="1">
      <c r="A332" s="465"/>
      <c r="B332" s="356"/>
      <c r="C332" s="356"/>
      <c r="D332" s="249"/>
      <c r="E332" s="249"/>
      <c r="F332" s="249"/>
      <c r="G332" s="466"/>
      <c r="H332" s="467"/>
      <c r="I332" s="249"/>
      <c r="J332" s="249"/>
      <c r="K332" s="249"/>
    </row>
    <row r="333" spans="1:11" ht="15.75" customHeight="1">
      <c r="A333" s="273" t="s">
        <v>139</v>
      </c>
      <c r="G333" s="246"/>
      <c r="H333" s="313"/>
    </row>
    <row r="334" spans="1:11" ht="15.75" customHeight="1">
      <c r="A334" s="273"/>
      <c r="G334" s="246"/>
      <c r="H334" s="313"/>
    </row>
    <row r="335" spans="1:11" ht="15.75" customHeight="1">
      <c r="A335" s="272" t="s">
        <v>373</v>
      </c>
      <c r="G335" s="246"/>
      <c r="H335" s="313"/>
    </row>
    <row r="336" spans="1:11" ht="15.75" customHeight="1">
      <c r="G336" s="246"/>
      <c r="H336" s="313"/>
    </row>
    <row r="337" spans="1:8" ht="15.75" customHeight="1">
      <c r="A337" s="273" t="s">
        <v>358</v>
      </c>
      <c r="G337" s="246"/>
      <c r="H337" s="313"/>
    </row>
    <row r="338" spans="1:8" ht="15.75" customHeight="1">
      <c r="A338" s="273"/>
      <c r="G338" s="246"/>
      <c r="H338" s="313"/>
    </row>
    <row r="339" spans="1:8" ht="15.75" customHeight="1">
      <c r="A339" s="622" t="s">
        <v>123</v>
      </c>
      <c r="B339" s="238" t="s">
        <v>131</v>
      </c>
      <c r="C339" s="238" t="s">
        <v>132</v>
      </c>
      <c r="D339" s="436"/>
      <c r="E339" s="436"/>
      <c r="F339" s="436"/>
      <c r="G339" s="246"/>
      <c r="H339" s="313"/>
    </row>
    <row r="340" spans="1:8" ht="15.75" customHeight="1">
      <c r="A340" s="622"/>
      <c r="B340" s="460">
        <v>46022</v>
      </c>
      <c r="C340" s="239">
        <v>45657</v>
      </c>
      <c r="D340" s="429"/>
      <c r="E340" s="429"/>
      <c r="F340" s="436"/>
      <c r="G340" s="246"/>
      <c r="H340" s="313"/>
    </row>
    <row r="341" spans="1:8" ht="15.75" customHeight="1">
      <c r="A341" s="240" t="s">
        <v>19</v>
      </c>
      <c r="B341" s="431">
        <v>292796604</v>
      </c>
      <c r="C341" s="431">
        <v>107824437</v>
      </c>
      <c r="D341" s="436"/>
      <c r="E341" s="436"/>
      <c r="F341" s="436"/>
      <c r="G341" s="246"/>
      <c r="H341" s="313"/>
    </row>
    <row r="342" spans="1:8" ht="15.75" customHeight="1">
      <c r="A342" s="240" t="s">
        <v>331</v>
      </c>
      <c r="B342" s="431">
        <v>8940000</v>
      </c>
      <c r="C342" s="432">
        <v>0</v>
      </c>
      <c r="D342" s="436"/>
      <c r="E342" s="436"/>
      <c r="F342" s="436"/>
      <c r="G342" s="246"/>
      <c r="H342" s="313"/>
    </row>
    <row r="343" spans="1:8" ht="15.75" customHeight="1">
      <c r="A343" s="240" t="s">
        <v>337</v>
      </c>
      <c r="B343" s="431">
        <v>50845242</v>
      </c>
      <c r="C343" s="432">
        <v>31346319</v>
      </c>
      <c r="D343" s="436"/>
      <c r="E343" s="436"/>
      <c r="F343" s="436"/>
      <c r="G343" s="246"/>
      <c r="H343" s="313"/>
    </row>
    <row r="344" spans="1:8" ht="15.75" customHeight="1">
      <c r="A344" s="240" t="s">
        <v>359</v>
      </c>
      <c r="B344" s="431" t="s">
        <v>49</v>
      </c>
      <c r="C344" s="432">
        <v>44442</v>
      </c>
      <c r="D344" s="436"/>
      <c r="E344" s="436"/>
      <c r="F344" s="436"/>
      <c r="G344" s="246"/>
      <c r="H344" s="313"/>
    </row>
    <row r="345" spans="1:8" ht="15.75" customHeight="1">
      <c r="A345" s="240" t="s">
        <v>415</v>
      </c>
      <c r="B345" s="431">
        <v>55489038</v>
      </c>
      <c r="C345" s="432">
        <v>0</v>
      </c>
      <c r="D345" s="436"/>
      <c r="E345" s="436"/>
      <c r="F345" s="436"/>
      <c r="G345" s="246"/>
      <c r="H345" s="313"/>
    </row>
    <row r="346" spans="1:8" ht="15.75" customHeight="1">
      <c r="A346" s="433" t="s">
        <v>271</v>
      </c>
      <c r="B346" s="434">
        <v>408070884</v>
      </c>
      <c r="C346" s="434">
        <v>139215198</v>
      </c>
      <c r="D346" s="468"/>
      <c r="E346" s="468"/>
      <c r="F346" s="436"/>
      <c r="G346" s="246"/>
      <c r="H346" s="313"/>
    </row>
    <row r="347" spans="1:8" ht="15.75" customHeight="1">
      <c r="A347" s="273"/>
      <c r="B347" s="172"/>
      <c r="C347" s="173"/>
      <c r="G347" s="246"/>
      <c r="H347" s="313"/>
    </row>
    <row r="348" spans="1:8" ht="15.75" customHeight="1">
      <c r="A348" s="273" t="s">
        <v>142</v>
      </c>
      <c r="G348" s="246"/>
      <c r="H348" s="313"/>
    </row>
    <row r="349" spans="1:8" ht="15.75" customHeight="1">
      <c r="A349" s="273"/>
      <c r="G349" s="246"/>
      <c r="H349" s="313"/>
    </row>
    <row r="350" spans="1:8" ht="15.75" customHeight="1">
      <c r="A350" s="613" t="s">
        <v>123</v>
      </c>
      <c r="B350" s="428" t="s">
        <v>131</v>
      </c>
      <c r="C350" s="428" t="s">
        <v>132</v>
      </c>
      <c r="G350" s="246"/>
      <c r="H350" s="313"/>
    </row>
    <row r="351" spans="1:8" ht="15.75" customHeight="1">
      <c r="A351" s="613"/>
      <c r="B351" s="460">
        <v>46022</v>
      </c>
      <c r="C351" s="239">
        <v>45657</v>
      </c>
      <c r="D351" s="429"/>
      <c r="E351" s="429"/>
      <c r="G351" s="246"/>
      <c r="H351" s="313"/>
    </row>
    <row r="352" spans="1:8" ht="15.75" customHeight="1">
      <c r="A352" s="240" t="s">
        <v>360</v>
      </c>
      <c r="B352" s="431">
        <v>283299881</v>
      </c>
      <c r="C352" s="431">
        <v>310213639</v>
      </c>
      <c r="G352" s="246"/>
      <c r="H352" s="313"/>
    </row>
    <row r="353" spans="1:8" ht="15.75" customHeight="1">
      <c r="A353" s="240" t="s">
        <v>32</v>
      </c>
      <c r="B353" s="431">
        <v>40317392728</v>
      </c>
      <c r="C353" s="431">
        <v>622761767</v>
      </c>
      <c r="G353" s="246"/>
      <c r="H353" s="313"/>
    </row>
    <row r="354" spans="1:8" ht="15.75" customHeight="1">
      <c r="A354" s="433" t="s">
        <v>271</v>
      </c>
      <c r="B354" s="434">
        <v>40600692609</v>
      </c>
      <c r="C354" s="434">
        <v>932975406</v>
      </c>
      <c r="D354" s="172"/>
      <c r="E354" s="172"/>
      <c r="G354" s="246"/>
      <c r="H354" s="313"/>
    </row>
    <row r="355" spans="1:8" ht="15.75" customHeight="1">
      <c r="A355" s="273"/>
      <c r="B355" s="172"/>
      <c r="C355" s="172"/>
      <c r="D355" s="173"/>
      <c r="G355" s="246"/>
      <c r="H355" s="313"/>
    </row>
    <row r="356" spans="1:8" ht="15.75" customHeight="1">
      <c r="A356" s="273" t="s">
        <v>143</v>
      </c>
      <c r="G356" s="246"/>
      <c r="H356" s="313"/>
    </row>
    <row r="357" spans="1:8" ht="15.75" customHeight="1">
      <c r="A357" s="273"/>
      <c r="G357" s="246"/>
      <c r="H357" s="313"/>
    </row>
    <row r="358" spans="1:8" ht="15.75" customHeight="1">
      <c r="A358" s="613" t="s">
        <v>123</v>
      </c>
      <c r="B358" s="622" t="s">
        <v>140</v>
      </c>
      <c r="C358" s="622" t="s">
        <v>141</v>
      </c>
      <c r="G358" s="246"/>
      <c r="H358" s="313"/>
    </row>
    <row r="359" spans="1:8" ht="15.75" customHeight="1">
      <c r="A359" s="613"/>
      <c r="B359" s="622"/>
      <c r="C359" s="622"/>
      <c r="G359" s="246"/>
      <c r="H359" s="313"/>
    </row>
    <row r="360" spans="1:8" ht="15.75" customHeight="1">
      <c r="A360" s="240" t="s">
        <v>238</v>
      </c>
      <c r="B360" s="431"/>
      <c r="C360" s="469"/>
      <c r="G360" s="246"/>
      <c r="H360" s="313"/>
    </row>
    <row r="361" spans="1:8" ht="15.75" customHeight="1">
      <c r="A361" s="240"/>
      <c r="B361" s="431"/>
      <c r="C361" s="469"/>
      <c r="G361" s="246"/>
      <c r="H361" s="313"/>
    </row>
    <row r="362" spans="1:8" ht="15.75" customHeight="1">
      <c r="A362" s="433" t="s">
        <v>271</v>
      </c>
      <c r="B362" s="434"/>
      <c r="C362" s="428"/>
      <c r="G362" s="246"/>
      <c r="H362" s="313"/>
    </row>
    <row r="363" spans="1:8" ht="15.75" customHeight="1">
      <c r="A363" s="465"/>
      <c r="B363" s="470"/>
      <c r="C363" s="471"/>
      <c r="G363" s="246"/>
      <c r="H363" s="313"/>
    </row>
    <row r="364" spans="1:8" ht="15.75" customHeight="1">
      <c r="A364" s="273" t="s">
        <v>144</v>
      </c>
      <c r="G364" s="246"/>
      <c r="H364" s="313"/>
    </row>
    <row r="365" spans="1:8" ht="15.75" customHeight="1">
      <c r="A365" s="273"/>
      <c r="C365" s="238" t="s">
        <v>131</v>
      </c>
      <c r="D365" s="238" t="s">
        <v>132</v>
      </c>
      <c r="G365" s="246"/>
      <c r="H365" s="313"/>
    </row>
    <row r="366" spans="1:8" ht="25.5" customHeight="1">
      <c r="A366" s="302" t="s">
        <v>324</v>
      </c>
      <c r="B366" s="472" t="s">
        <v>325</v>
      </c>
      <c r="C366" s="239">
        <v>46022</v>
      </c>
      <c r="D366" s="239">
        <v>45657</v>
      </c>
      <c r="G366" s="246"/>
      <c r="H366" s="313"/>
    </row>
    <row r="367" spans="1:8" s="106" customFormat="1" ht="15.75" customHeight="1">
      <c r="A367" s="242" t="s">
        <v>238</v>
      </c>
      <c r="B367" s="121"/>
      <c r="C367" s="121"/>
      <c r="D367" s="449"/>
      <c r="E367" s="163"/>
      <c r="G367" s="342"/>
      <c r="H367" s="341"/>
    </row>
    <row r="368" spans="1:8" ht="15.75" customHeight="1">
      <c r="A368" s="315" t="s">
        <v>214</v>
      </c>
      <c r="B368" s="473"/>
      <c r="C368" s="474"/>
      <c r="D368" s="474"/>
      <c r="G368" s="246"/>
      <c r="H368" s="313"/>
    </row>
    <row r="369" spans="1:8" ht="15.75" customHeight="1">
      <c r="A369" s="273"/>
      <c r="G369" s="246"/>
      <c r="H369" s="313"/>
    </row>
    <row r="370" spans="1:8" ht="15.75" customHeight="1">
      <c r="A370" s="273"/>
      <c r="G370" s="246"/>
      <c r="H370" s="313"/>
    </row>
    <row r="371" spans="1:8" ht="15.75" customHeight="1">
      <c r="A371" s="273"/>
      <c r="G371" s="246"/>
      <c r="H371" s="313"/>
    </row>
    <row r="372" spans="1:8" ht="15.75" customHeight="1">
      <c r="A372" s="273" t="s">
        <v>145</v>
      </c>
      <c r="G372" s="246"/>
      <c r="H372" s="313"/>
    </row>
    <row r="373" spans="1:8" ht="15.75" customHeight="1">
      <c r="A373" s="273"/>
      <c r="G373" s="246"/>
      <c r="H373" s="313"/>
    </row>
    <row r="374" spans="1:8" ht="15.75" customHeight="1">
      <c r="A374" s="272" t="s">
        <v>373</v>
      </c>
      <c r="G374" s="246"/>
      <c r="H374" s="313"/>
    </row>
    <row r="375" spans="1:8" ht="12" customHeight="1">
      <c r="A375" s="273"/>
      <c r="G375" s="246"/>
      <c r="H375" s="313"/>
    </row>
    <row r="376" spans="1:8" ht="15.75" customHeight="1">
      <c r="A376" s="273" t="s">
        <v>146</v>
      </c>
      <c r="G376" s="246"/>
      <c r="H376" s="313"/>
    </row>
    <row r="377" spans="1:8" ht="6.75" customHeight="1">
      <c r="A377" s="273"/>
      <c r="G377" s="246"/>
      <c r="H377" s="313"/>
    </row>
    <row r="378" spans="1:8" ht="15.75" customHeight="1">
      <c r="A378" s="605" t="s">
        <v>4</v>
      </c>
      <c r="B378" s="238" t="s">
        <v>131</v>
      </c>
      <c r="C378" s="238" t="s">
        <v>132</v>
      </c>
      <c r="G378" s="246"/>
      <c r="H378" s="313"/>
    </row>
    <row r="379" spans="1:8" ht="15.75" customHeight="1">
      <c r="A379" s="606"/>
      <c r="B379" s="239">
        <v>46022</v>
      </c>
      <c r="C379" s="239">
        <v>45657</v>
      </c>
      <c r="G379" s="246"/>
      <c r="H379" s="313"/>
    </row>
    <row r="380" spans="1:8" ht="15.75" customHeight="1">
      <c r="A380" s="240" t="s">
        <v>881</v>
      </c>
      <c r="B380" s="431">
        <v>1142749575</v>
      </c>
      <c r="C380" s="475">
        <v>871341318</v>
      </c>
      <c r="G380" s="246"/>
      <c r="H380" s="313"/>
    </row>
    <row r="381" spans="1:8" ht="15.75" customHeight="1">
      <c r="A381" s="240" t="s">
        <v>1845</v>
      </c>
      <c r="B381" s="241">
        <v>0</v>
      </c>
      <c r="C381" s="475">
        <v>280609</v>
      </c>
      <c r="G381" s="246"/>
      <c r="H381" s="313"/>
    </row>
    <row r="382" spans="1:8" ht="15.75" customHeight="1">
      <c r="A382" s="433" t="s">
        <v>346</v>
      </c>
      <c r="B382" s="476">
        <v>1142749575</v>
      </c>
      <c r="C382" s="476">
        <v>871621927</v>
      </c>
      <c r="D382" s="172"/>
      <c r="E382" s="172"/>
      <c r="G382" s="246"/>
      <c r="H382" s="313"/>
    </row>
    <row r="383" spans="1:8" ht="15.75" customHeight="1">
      <c r="A383" s="244"/>
      <c r="B383" s="477"/>
      <c r="C383" s="477"/>
      <c r="G383" s="246"/>
      <c r="H383" s="313"/>
    </row>
    <row r="384" spans="1:8" ht="15.75" customHeight="1">
      <c r="A384" s="273" t="s">
        <v>147</v>
      </c>
      <c r="G384" s="246"/>
      <c r="H384" s="313"/>
    </row>
    <row r="385" spans="1:9" ht="15.75" customHeight="1">
      <c r="A385" s="273"/>
      <c r="G385" s="246"/>
      <c r="H385" s="313"/>
    </row>
    <row r="386" spans="1:9" ht="15.75" customHeight="1">
      <c r="A386" s="605" t="s">
        <v>1958</v>
      </c>
      <c r="B386" s="605" t="s">
        <v>1675</v>
      </c>
      <c r="C386" s="238" t="s">
        <v>131</v>
      </c>
      <c r="D386" s="238" t="s">
        <v>131</v>
      </c>
      <c r="H386" s="246"/>
      <c r="I386" s="313"/>
    </row>
    <row r="387" spans="1:9" ht="15.75" customHeight="1">
      <c r="A387" s="606"/>
      <c r="B387" s="606"/>
      <c r="C387" s="239">
        <v>46022</v>
      </c>
      <c r="D387" s="239">
        <v>45657</v>
      </c>
      <c r="H387" s="246"/>
      <c r="I387" s="313"/>
    </row>
    <row r="388" spans="1:9" ht="15.75" customHeight="1">
      <c r="A388" s="240" t="s">
        <v>1052</v>
      </c>
      <c r="B388" s="240" t="s">
        <v>1898</v>
      </c>
      <c r="C388" s="241">
        <v>1500000</v>
      </c>
      <c r="D388" s="241">
        <v>0</v>
      </c>
      <c r="H388" s="246"/>
      <c r="I388" s="313"/>
    </row>
    <row r="389" spans="1:9" ht="15.75" customHeight="1">
      <c r="A389" s="242" t="s">
        <v>524</v>
      </c>
      <c r="B389" s="242" t="s">
        <v>1898</v>
      </c>
      <c r="C389" s="241">
        <v>1427426212</v>
      </c>
      <c r="D389" s="241">
        <v>682020147</v>
      </c>
      <c r="H389" s="246"/>
      <c r="I389" s="313"/>
    </row>
    <row r="390" spans="1:9" ht="15.75" customHeight="1">
      <c r="A390" s="242" t="s">
        <v>533</v>
      </c>
      <c r="B390" s="242" t="s">
        <v>1898</v>
      </c>
      <c r="C390" s="241">
        <v>6370505</v>
      </c>
      <c r="D390" s="241">
        <v>6370305</v>
      </c>
      <c r="E390" s="544"/>
      <c r="H390" s="246"/>
      <c r="I390" s="313"/>
    </row>
    <row r="391" spans="1:9" ht="15.75" customHeight="1">
      <c r="A391" s="242" t="s">
        <v>427</v>
      </c>
      <c r="B391" s="242" t="s">
        <v>1898</v>
      </c>
      <c r="C391" s="241">
        <v>1497702</v>
      </c>
      <c r="D391" s="241">
        <v>38871218</v>
      </c>
      <c r="E391" s="544"/>
      <c r="H391" s="246"/>
      <c r="I391" s="313"/>
    </row>
    <row r="392" spans="1:9" ht="15.75" customHeight="1">
      <c r="A392" s="240" t="s">
        <v>524</v>
      </c>
      <c r="B392" s="240" t="s">
        <v>1899</v>
      </c>
      <c r="C392" s="241">
        <v>207886248</v>
      </c>
      <c r="D392" s="241">
        <v>64890895</v>
      </c>
      <c r="E392" s="544"/>
      <c r="H392" s="246"/>
      <c r="I392" s="313"/>
    </row>
    <row r="393" spans="1:9" ht="15.75" customHeight="1">
      <c r="A393" s="242" t="s">
        <v>1465</v>
      </c>
      <c r="B393" s="242" t="s">
        <v>1899</v>
      </c>
      <c r="C393" s="243">
        <v>1069703523</v>
      </c>
      <c r="D393" s="243">
        <v>373315758</v>
      </c>
      <c r="H393" s="246"/>
      <c r="I393" s="313"/>
    </row>
    <row r="394" spans="1:9" ht="15.75" customHeight="1">
      <c r="A394" s="240" t="s">
        <v>533</v>
      </c>
      <c r="B394" s="240" t="s">
        <v>1899</v>
      </c>
      <c r="C394" s="241">
        <v>3639510800</v>
      </c>
      <c r="D394" s="241" t="s">
        <v>49</v>
      </c>
      <c r="H394" s="246"/>
      <c r="I394" s="313"/>
    </row>
    <row r="395" spans="1:9" ht="15.75" customHeight="1">
      <c r="A395" s="240" t="s">
        <v>427</v>
      </c>
      <c r="B395" s="240" t="s">
        <v>1899</v>
      </c>
      <c r="C395" s="241">
        <v>1370790271</v>
      </c>
      <c r="D395" s="241">
        <v>0</v>
      </c>
      <c r="E395" s="544"/>
      <c r="F395" s="544"/>
      <c r="H395" s="246"/>
      <c r="I395" s="313"/>
    </row>
    <row r="396" spans="1:9" ht="15.75" customHeight="1">
      <c r="A396" s="240" t="s">
        <v>1085</v>
      </c>
      <c r="B396" s="240" t="s">
        <v>1899</v>
      </c>
      <c r="C396" s="241">
        <v>7816864574</v>
      </c>
      <c r="D396" s="241">
        <v>549274</v>
      </c>
      <c r="H396" s="246"/>
      <c r="I396" s="313"/>
    </row>
    <row r="397" spans="1:9" ht="15.75" customHeight="1">
      <c r="A397" s="240" t="s">
        <v>1068</v>
      </c>
      <c r="B397" s="240" t="s">
        <v>1898</v>
      </c>
      <c r="C397" s="241">
        <v>0</v>
      </c>
      <c r="D397" s="241">
        <v>44274879</v>
      </c>
      <c r="H397" s="246"/>
      <c r="I397" s="313"/>
    </row>
    <row r="398" spans="1:9" ht="15.75" customHeight="1">
      <c r="A398" s="240" t="s">
        <v>1087</v>
      </c>
      <c r="B398" s="240" t="s">
        <v>1899</v>
      </c>
      <c r="C398" s="241">
        <v>0</v>
      </c>
      <c r="D398" s="241">
        <v>135343201</v>
      </c>
      <c r="H398" s="246"/>
      <c r="I398" s="313"/>
    </row>
    <row r="399" spans="1:9" ht="15.75" customHeight="1">
      <c r="A399" s="240" t="s">
        <v>1979</v>
      </c>
      <c r="B399" s="240" t="s">
        <v>1899</v>
      </c>
      <c r="C399" s="241">
        <v>0</v>
      </c>
      <c r="D399" s="241">
        <v>279000</v>
      </c>
      <c r="H399" s="246"/>
      <c r="I399" s="313"/>
    </row>
    <row r="400" spans="1:9" ht="15.75" customHeight="1">
      <c r="A400" s="244"/>
      <c r="B400" s="244"/>
      <c r="C400" s="245">
        <v>15541549835</v>
      </c>
      <c r="D400" s="245">
        <v>1345914677</v>
      </c>
      <c r="E400" s="552"/>
      <c r="H400" s="246"/>
      <c r="I400" s="313"/>
    </row>
    <row r="401" spans="1:9" ht="15.75" customHeight="1">
      <c r="A401" s="244"/>
      <c r="B401" s="244"/>
      <c r="C401" s="478"/>
      <c r="H401" s="246"/>
      <c r="I401" s="313"/>
    </row>
    <row r="402" spans="1:9" ht="15.75" customHeight="1">
      <c r="A402" s="273" t="s">
        <v>148</v>
      </c>
      <c r="G402" s="246"/>
      <c r="H402" s="313"/>
    </row>
    <row r="403" spans="1:9" ht="15.75" customHeight="1">
      <c r="A403" s="273"/>
      <c r="G403" s="246"/>
      <c r="H403" s="313"/>
    </row>
    <row r="404" spans="1:9" ht="15.75" customHeight="1">
      <c r="A404" s="352" t="s">
        <v>257</v>
      </c>
      <c r="B404" s="479" t="s">
        <v>258</v>
      </c>
      <c r="C404" s="479" t="s">
        <v>209</v>
      </c>
      <c r="D404" s="479" t="s">
        <v>259</v>
      </c>
      <c r="E404" s="479" t="s">
        <v>260</v>
      </c>
      <c r="F404" s="479" t="s">
        <v>209</v>
      </c>
      <c r="G404" s="246"/>
      <c r="H404" s="313"/>
    </row>
    <row r="405" spans="1:9" s="106" customFormat="1" ht="13.8">
      <c r="A405" s="242" t="s">
        <v>238</v>
      </c>
      <c r="B405" s="121"/>
      <c r="C405" s="121"/>
      <c r="D405" s="447"/>
      <c r="E405" s="447"/>
      <c r="F405" s="480"/>
      <c r="G405" s="342"/>
      <c r="H405" s="341"/>
    </row>
    <row r="406" spans="1:9" ht="13.8">
      <c r="A406" s="481" t="s">
        <v>261</v>
      </c>
      <c r="B406" s="354"/>
      <c r="C406" s="354"/>
      <c r="D406" s="354"/>
      <c r="E406" s="354"/>
      <c r="F406" s="354"/>
      <c r="G406" s="246"/>
      <c r="H406" s="313"/>
    </row>
    <row r="407" spans="1:9" ht="15.75" customHeight="1">
      <c r="A407" s="332" t="s">
        <v>262</v>
      </c>
      <c r="B407" s="354"/>
      <c r="C407" s="354"/>
      <c r="D407" s="354"/>
      <c r="E407" s="354"/>
      <c r="F407" s="354"/>
      <c r="G407" s="246"/>
      <c r="H407" s="313"/>
    </row>
    <row r="408" spans="1:9" ht="15.75" customHeight="1">
      <c r="G408" s="246"/>
      <c r="H408" s="313"/>
    </row>
    <row r="409" spans="1:9" s="429" customFormat="1" ht="15.75" customHeight="1">
      <c r="A409" s="419" t="s">
        <v>149</v>
      </c>
      <c r="B409" s="482"/>
      <c r="C409" s="482"/>
      <c r="D409" s="482"/>
      <c r="E409" s="482"/>
      <c r="F409" s="482"/>
      <c r="G409" s="483"/>
      <c r="H409" s="484"/>
    </row>
    <row r="410" spans="1:9" s="429" customFormat="1" ht="15.75" customHeight="1">
      <c r="A410" s="485" t="s">
        <v>123</v>
      </c>
      <c r="B410" s="486" t="s">
        <v>150</v>
      </c>
      <c r="C410" s="487" t="s">
        <v>151</v>
      </c>
      <c r="D410" s="487" t="s">
        <v>152</v>
      </c>
      <c r="E410" s="487" t="s">
        <v>155</v>
      </c>
      <c r="F410" s="488" t="s">
        <v>153</v>
      </c>
      <c r="H410" s="484"/>
    </row>
    <row r="411" spans="1:9" s="429" customFormat="1" ht="15.75" customHeight="1">
      <c r="A411" s="489" t="s">
        <v>40</v>
      </c>
      <c r="B411" s="490">
        <v>11337000000</v>
      </c>
      <c r="C411" s="490">
        <v>877000000</v>
      </c>
      <c r="D411" s="491"/>
      <c r="E411" s="491"/>
      <c r="F411" s="492">
        <v>12214000000</v>
      </c>
      <c r="G411" s="493"/>
      <c r="H411" s="484"/>
    </row>
    <row r="412" spans="1:9" s="429" customFormat="1" ht="15.75" customHeight="1">
      <c r="A412" s="494" t="s">
        <v>327</v>
      </c>
      <c r="B412" s="495">
        <v>1724549</v>
      </c>
      <c r="C412" s="490"/>
      <c r="D412" s="491"/>
      <c r="E412" s="491"/>
      <c r="F412" s="492">
        <v>1724549</v>
      </c>
      <c r="G412" s="493"/>
      <c r="H412" s="484"/>
    </row>
    <row r="413" spans="1:9" s="429" customFormat="1" ht="15.75" customHeight="1">
      <c r="A413" s="494" t="s">
        <v>154</v>
      </c>
      <c r="B413" s="491"/>
      <c r="C413" s="490"/>
      <c r="D413" s="491"/>
      <c r="E413" s="491"/>
      <c r="F413" s="492">
        <v>0</v>
      </c>
      <c r="G413" s="493"/>
      <c r="H413" s="484"/>
    </row>
    <row r="414" spans="1:9" s="429" customFormat="1" ht="15.75" customHeight="1">
      <c r="A414" s="489" t="s">
        <v>155</v>
      </c>
      <c r="B414" s="490"/>
      <c r="C414" s="490"/>
      <c r="D414" s="490"/>
      <c r="E414" s="490"/>
      <c r="F414" s="492">
        <v>0</v>
      </c>
      <c r="G414" s="493"/>
      <c r="H414" s="484"/>
    </row>
    <row r="415" spans="1:9" s="429" customFormat="1" ht="15.75" customHeight="1">
      <c r="A415" s="494" t="s">
        <v>342</v>
      </c>
      <c r="B415" s="490">
        <v>923051994</v>
      </c>
      <c r="C415" s="496">
        <v>0</v>
      </c>
      <c r="D415" s="490">
        <v>-923051994</v>
      </c>
      <c r="E415" s="491"/>
      <c r="F415" s="492">
        <v>0</v>
      </c>
      <c r="G415" s="493"/>
      <c r="H415" s="484"/>
    </row>
    <row r="416" spans="1:9" s="429" customFormat="1" ht="15.75" customHeight="1">
      <c r="A416" s="494" t="s">
        <v>157</v>
      </c>
      <c r="B416" s="495"/>
      <c r="C416" s="490">
        <v>2478202482</v>
      </c>
      <c r="D416" s="495"/>
      <c r="E416" s="495"/>
      <c r="F416" s="492">
        <v>2478202482</v>
      </c>
      <c r="G416" s="493"/>
      <c r="H416" s="484"/>
    </row>
    <row r="417" spans="1:10" s="429" customFormat="1" ht="42" customHeight="1">
      <c r="A417" s="489" t="s">
        <v>158</v>
      </c>
      <c r="B417" s="497">
        <v>6562990</v>
      </c>
      <c r="C417" s="497">
        <v>46152600</v>
      </c>
      <c r="D417" s="491"/>
      <c r="E417" s="498"/>
      <c r="F417" s="492">
        <v>52715590</v>
      </c>
      <c r="G417" s="493"/>
      <c r="H417" s="547"/>
      <c r="I417" s="548"/>
    </row>
    <row r="418" spans="1:10" s="429" customFormat="1" ht="15.75" customHeight="1">
      <c r="A418" s="489" t="s">
        <v>1676</v>
      </c>
      <c r="B418" s="497"/>
      <c r="C418" s="497">
        <v>558000000</v>
      </c>
      <c r="D418" s="491"/>
      <c r="E418" s="498"/>
      <c r="F418" s="492">
        <v>558000000</v>
      </c>
      <c r="G418" s="493"/>
      <c r="H418" s="545"/>
      <c r="I418" s="546"/>
    </row>
    <row r="419" spans="1:10" s="429" customFormat="1" ht="15.75" customHeight="1">
      <c r="A419" s="489" t="s">
        <v>159</v>
      </c>
      <c r="B419" s="491"/>
      <c r="C419" s="491">
        <v>0</v>
      </c>
      <c r="D419" s="491"/>
      <c r="E419" s="491"/>
      <c r="F419" s="492">
        <v>0</v>
      </c>
      <c r="G419" s="493"/>
      <c r="H419" s="484"/>
    </row>
    <row r="420" spans="1:10" s="429" customFormat="1" ht="15.75" customHeight="1">
      <c r="A420" s="485" t="s">
        <v>160</v>
      </c>
      <c r="B420" s="499">
        <v>12268339533</v>
      </c>
      <c r="C420" s="499">
        <v>3959355082</v>
      </c>
      <c r="D420" s="499">
        <v>-923051994</v>
      </c>
      <c r="E420" s="500">
        <v>0</v>
      </c>
      <c r="F420" s="501">
        <v>15304642621</v>
      </c>
      <c r="G420" s="502"/>
      <c r="H420" s="503"/>
    </row>
    <row r="421" spans="1:10" s="429" customFormat="1" ht="15.75" customHeight="1">
      <c r="A421" s="504"/>
      <c r="B421" s="505"/>
      <c r="C421" s="505"/>
      <c r="D421" s="505"/>
      <c r="E421" s="505"/>
      <c r="F421" s="505"/>
      <c r="G421" s="506"/>
      <c r="H421" s="484"/>
    </row>
    <row r="422" spans="1:10" ht="15.75" customHeight="1">
      <c r="A422" s="273"/>
      <c r="B422" s="173"/>
      <c r="C422" s="455"/>
      <c r="E422" s="173"/>
      <c r="F422" s="173"/>
      <c r="G422" s="246"/>
      <c r="H422" s="313"/>
    </row>
    <row r="423" spans="1:10" ht="15.75" customHeight="1">
      <c r="A423" s="273" t="s">
        <v>161</v>
      </c>
      <c r="F423" s="455"/>
      <c r="G423" s="246"/>
      <c r="H423" s="313"/>
    </row>
    <row r="424" spans="1:10" ht="15.75" customHeight="1">
      <c r="A424" s="273"/>
      <c r="G424" s="246"/>
      <c r="H424" s="313"/>
    </row>
    <row r="425" spans="1:10" ht="15.75" customHeight="1">
      <c r="A425" s="272" t="s">
        <v>301</v>
      </c>
      <c r="G425" s="246"/>
      <c r="H425" s="313"/>
    </row>
    <row r="426" spans="1:10" ht="15.75" customHeight="1">
      <c r="A426" s="273"/>
      <c r="G426" s="246"/>
      <c r="H426" s="313"/>
    </row>
    <row r="427" spans="1:10" ht="15.75" customHeight="1">
      <c r="A427" s="273" t="s">
        <v>162</v>
      </c>
      <c r="E427" s="249"/>
      <c r="G427" s="246"/>
      <c r="H427" s="313"/>
    </row>
    <row r="428" spans="1:10" ht="15.75" customHeight="1">
      <c r="A428" s="273" t="s">
        <v>266</v>
      </c>
      <c r="E428" s="249"/>
      <c r="H428" s="249"/>
      <c r="I428" s="249"/>
    </row>
    <row r="429" spans="1:10" ht="15.75" customHeight="1">
      <c r="A429" s="315" t="s">
        <v>209</v>
      </c>
      <c r="B429" s="238" t="s">
        <v>231</v>
      </c>
      <c r="C429" s="507" t="s">
        <v>232</v>
      </c>
      <c r="H429" s="172"/>
      <c r="I429" s="549"/>
      <c r="J429" s="544"/>
    </row>
    <row r="430" spans="1:10" ht="15.75" customHeight="1">
      <c r="A430" s="508" t="s">
        <v>256</v>
      </c>
      <c r="B430" s="447">
        <v>632589708</v>
      </c>
      <c r="C430" s="509">
        <v>366050363</v>
      </c>
      <c r="G430" s="246"/>
      <c r="H430" s="542"/>
      <c r="I430" s="549"/>
    </row>
    <row r="431" spans="1:10" ht="15.75" customHeight="1">
      <c r="A431" s="508" t="s">
        <v>332</v>
      </c>
      <c r="B431" s="447">
        <v>1065402969</v>
      </c>
      <c r="C431" s="447">
        <v>254199553</v>
      </c>
      <c r="G431" s="246"/>
      <c r="H431" s="542"/>
      <c r="I431" s="549"/>
      <c r="J431" s="549"/>
    </row>
    <row r="432" spans="1:10" ht="15.75" customHeight="1">
      <c r="A432" s="510" t="s">
        <v>1051</v>
      </c>
      <c r="B432" s="509">
        <v>0</v>
      </c>
      <c r="C432" s="509">
        <v>0</v>
      </c>
      <c r="G432" s="246"/>
      <c r="H432" s="542"/>
      <c r="I432" s="549"/>
      <c r="J432" s="549"/>
    </row>
    <row r="433" spans="1:10" ht="15.75" customHeight="1">
      <c r="A433" s="315" t="s">
        <v>214</v>
      </c>
      <c r="B433" s="511">
        <v>1697992677</v>
      </c>
      <c r="C433" s="511">
        <v>620249916</v>
      </c>
      <c r="D433" s="455"/>
      <c r="G433" s="246"/>
      <c r="H433" s="313"/>
      <c r="I433" s="549"/>
      <c r="J433" s="549"/>
    </row>
    <row r="434" spans="1:10" ht="15.75" customHeight="1">
      <c r="A434" s="273"/>
      <c r="B434" s="172">
        <v>0</v>
      </c>
      <c r="C434" s="172">
        <v>0</v>
      </c>
      <c r="D434" s="455"/>
      <c r="G434" s="246"/>
      <c r="H434" s="313"/>
      <c r="I434" s="549"/>
      <c r="J434" s="549"/>
    </row>
    <row r="435" spans="1:10" ht="15.75" customHeight="1">
      <c r="A435" s="418" t="s">
        <v>1679</v>
      </c>
      <c r="C435" s="106"/>
      <c r="G435" s="246"/>
      <c r="H435" s="313"/>
      <c r="I435" s="549"/>
      <c r="J435" s="549"/>
    </row>
    <row r="436" spans="1:10" ht="15.75" customHeight="1">
      <c r="A436" s="315" t="s">
        <v>209</v>
      </c>
      <c r="B436" s="238" t="s">
        <v>231</v>
      </c>
      <c r="C436" s="441" t="s">
        <v>232</v>
      </c>
      <c r="G436" s="246"/>
      <c r="H436" s="313"/>
      <c r="I436" s="549"/>
      <c r="J436" s="549"/>
    </row>
    <row r="437" spans="1:10" s="106" customFormat="1" ht="15.75" customHeight="1">
      <c r="A437" s="512" t="s">
        <v>55</v>
      </c>
      <c r="B437" s="509">
        <v>2900873544</v>
      </c>
      <c r="C437" s="509">
        <v>1567131142</v>
      </c>
      <c r="G437" s="342"/>
      <c r="H437" s="550"/>
      <c r="I437" s="549"/>
      <c r="J437" s="549"/>
    </row>
    <row r="438" spans="1:10" ht="15.75" customHeight="1">
      <c r="A438" s="513" t="s">
        <v>798</v>
      </c>
      <c r="B438" s="509">
        <v>285728881</v>
      </c>
      <c r="C438" s="509">
        <v>343945087</v>
      </c>
      <c r="G438" s="246"/>
      <c r="H438" s="542"/>
      <c r="I438" s="549"/>
      <c r="J438" s="549"/>
    </row>
    <row r="439" spans="1:10" ht="15.75" customHeight="1">
      <c r="A439" s="513" t="s">
        <v>800</v>
      </c>
      <c r="B439" s="509">
        <v>63644537</v>
      </c>
      <c r="C439" s="509">
        <v>72269152</v>
      </c>
      <c r="G439" s="246"/>
      <c r="H439" s="542"/>
      <c r="I439" s="549"/>
      <c r="J439" s="549"/>
    </row>
    <row r="440" spans="1:10" ht="15.75" customHeight="1">
      <c r="A440" s="513" t="s">
        <v>1548</v>
      </c>
      <c r="B440" s="509">
        <v>54240286</v>
      </c>
      <c r="C440" s="509">
        <v>0</v>
      </c>
      <c r="G440" s="246"/>
      <c r="H440" s="542"/>
      <c r="I440" s="549"/>
      <c r="J440" s="549"/>
    </row>
    <row r="441" spans="1:10" ht="15.75" customHeight="1">
      <c r="A441" s="510" t="s">
        <v>361</v>
      </c>
      <c r="B441" s="447">
        <v>771977413</v>
      </c>
      <c r="C441" s="509">
        <v>181818182</v>
      </c>
      <c r="D441" s="544"/>
      <c r="G441" s="246"/>
      <c r="H441" s="542"/>
      <c r="I441" s="549"/>
      <c r="J441" s="549"/>
    </row>
    <row r="442" spans="1:10" s="106" customFormat="1" ht="15" customHeight="1">
      <c r="A442" s="514" t="s">
        <v>307</v>
      </c>
      <c r="B442" s="449">
        <v>0</v>
      </c>
      <c r="C442" s="515">
        <v>28425355</v>
      </c>
      <c r="D442" s="544"/>
      <c r="G442" s="342"/>
      <c r="H442" s="341"/>
      <c r="I442" s="549"/>
      <c r="J442" s="549"/>
    </row>
    <row r="443" spans="1:10" ht="15.75" customHeight="1">
      <c r="A443" s="513" t="s">
        <v>1680</v>
      </c>
      <c r="B443" s="509">
        <v>1212164995</v>
      </c>
      <c r="C443" s="509">
        <v>52164268</v>
      </c>
      <c r="G443" s="246"/>
      <c r="H443" s="542"/>
      <c r="I443" s="549"/>
      <c r="J443" s="549"/>
    </row>
    <row r="444" spans="1:10" s="106" customFormat="1" ht="16.8" customHeight="1">
      <c r="A444" s="315" t="s">
        <v>214</v>
      </c>
      <c r="B444" s="511">
        <v>5288629656</v>
      </c>
      <c r="C444" s="511">
        <v>2245753186</v>
      </c>
      <c r="E444" s="163"/>
      <c r="G444" s="516"/>
      <c r="H444" s="517"/>
      <c r="I444" s="549"/>
      <c r="J444" s="549"/>
    </row>
    <row r="445" spans="1:10" ht="15.75" customHeight="1">
      <c r="A445" s="163"/>
      <c r="C445" s="106"/>
      <c r="G445" s="246"/>
      <c r="H445" s="313"/>
      <c r="I445" s="549"/>
      <c r="J445" s="549"/>
    </row>
    <row r="446" spans="1:10" ht="15.75" customHeight="1">
      <c r="A446" s="273" t="s">
        <v>163</v>
      </c>
      <c r="C446" s="106"/>
      <c r="G446" s="246"/>
      <c r="H446" s="313"/>
      <c r="I446" s="549"/>
      <c r="J446" s="549"/>
    </row>
    <row r="447" spans="1:10" ht="15.75" customHeight="1">
      <c r="A447" s="315" t="s">
        <v>209</v>
      </c>
      <c r="B447" s="238" t="s">
        <v>231</v>
      </c>
      <c r="C447" s="441" t="s">
        <v>232</v>
      </c>
      <c r="G447" s="246"/>
      <c r="H447" s="313"/>
      <c r="I447" s="549"/>
      <c r="J447" s="549"/>
    </row>
    <row r="448" spans="1:10" s="106" customFormat="1" ht="15.75" customHeight="1">
      <c r="A448" s="512" t="s">
        <v>58</v>
      </c>
      <c r="B448" s="509">
        <v>181898158</v>
      </c>
      <c r="C448" s="509">
        <v>1687620611</v>
      </c>
      <c r="D448" s="518"/>
      <c r="G448" s="342"/>
      <c r="H448" s="550"/>
      <c r="I448" s="549"/>
      <c r="J448" s="549"/>
    </row>
    <row r="449" spans="1:10" ht="15.75" customHeight="1">
      <c r="A449" s="513" t="s">
        <v>434</v>
      </c>
      <c r="B449" s="519">
        <v>0</v>
      </c>
      <c r="C449" s="509">
        <v>19361071</v>
      </c>
      <c r="D449" s="455"/>
      <c r="G449" s="246"/>
      <c r="H449" s="542"/>
      <c r="I449" s="549"/>
      <c r="J449" s="549"/>
    </row>
    <row r="450" spans="1:10" ht="15.75" customHeight="1">
      <c r="A450" s="513" t="s">
        <v>435</v>
      </c>
      <c r="B450" s="519">
        <v>0</v>
      </c>
      <c r="C450" s="509">
        <v>0</v>
      </c>
      <c r="D450" s="455"/>
      <c r="G450" s="246"/>
      <c r="H450" s="313"/>
      <c r="I450" s="549"/>
      <c r="J450" s="549"/>
    </row>
    <row r="451" spans="1:10" ht="15.75" customHeight="1">
      <c r="A451" s="315" t="s">
        <v>214</v>
      </c>
      <c r="B451" s="511">
        <v>181898158</v>
      </c>
      <c r="C451" s="511">
        <v>1706981682</v>
      </c>
      <c r="D451" s="455"/>
      <c r="E451" s="455"/>
      <c r="G451" s="246"/>
      <c r="H451" s="313"/>
      <c r="I451" s="549"/>
      <c r="J451" s="549"/>
    </row>
    <row r="452" spans="1:10" ht="15.75" customHeight="1">
      <c r="A452" s="520"/>
      <c r="B452" s="521"/>
      <c r="C452" s="521"/>
      <c r="D452" s="455"/>
      <c r="E452" s="455"/>
      <c r="G452" s="246"/>
      <c r="H452" s="313"/>
      <c r="I452" s="549"/>
      <c r="J452" s="549"/>
    </row>
    <row r="453" spans="1:10" s="106" customFormat="1" ht="15.75" customHeight="1">
      <c r="A453" s="522" t="s">
        <v>334</v>
      </c>
      <c r="B453" s="523"/>
      <c r="C453" s="523"/>
      <c r="G453" s="342"/>
      <c r="H453" s="341"/>
      <c r="I453" s="549"/>
      <c r="J453" s="549"/>
    </row>
    <row r="454" spans="1:10" ht="15.75" customHeight="1">
      <c r="A454" s="513" t="s">
        <v>796</v>
      </c>
      <c r="B454" s="509">
        <v>2970</v>
      </c>
      <c r="C454" s="509">
        <v>222274</v>
      </c>
      <c r="D454" s="544"/>
      <c r="G454" s="246"/>
      <c r="H454" s="313"/>
      <c r="I454" s="549"/>
      <c r="J454" s="549"/>
    </row>
    <row r="455" spans="1:10" ht="15.75" customHeight="1">
      <c r="A455" s="513" t="s">
        <v>802</v>
      </c>
      <c r="B455" s="509">
        <v>1048425</v>
      </c>
      <c r="C455" s="509">
        <v>6350944</v>
      </c>
      <c r="D455" s="544"/>
      <c r="G455" s="246"/>
      <c r="H455" s="313"/>
      <c r="I455" s="549"/>
      <c r="J455" s="549"/>
    </row>
    <row r="456" spans="1:10" ht="15.75" customHeight="1">
      <c r="A456" s="513" t="s">
        <v>1681</v>
      </c>
      <c r="B456" s="509">
        <v>2722872244</v>
      </c>
      <c r="C456" s="509">
        <v>0</v>
      </c>
      <c r="G456" s="246"/>
      <c r="H456" s="313"/>
      <c r="I456" s="549"/>
      <c r="J456" s="549"/>
    </row>
    <row r="457" spans="1:10" ht="15.75" customHeight="1">
      <c r="A457" s="315" t="s">
        <v>214</v>
      </c>
      <c r="B457" s="511">
        <v>2723923639</v>
      </c>
      <c r="C457" s="511">
        <v>6573218</v>
      </c>
      <c r="D457" s="455"/>
      <c r="E457" s="455"/>
      <c r="F457" s="455"/>
      <c r="G457" s="246"/>
      <c r="H457" s="313"/>
      <c r="I457" s="549"/>
      <c r="J457" s="549"/>
    </row>
    <row r="458" spans="1:10" ht="15.75" customHeight="1">
      <c r="A458" s="273"/>
      <c r="B458" s="172"/>
      <c r="C458" s="110"/>
      <c r="D458" s="455"/>
      <c r="G458" s="246"/>
      <c r="H458" s="313"/>
      <c r="I458" s="549"/>
      <c r="J458" s="549"/>
    </row>
    <row r="459" spans="1:10" ht="15.75" customHeight="1">
      <c r="A459" s="315" t="s">
        <v>1682</v>
      </c>
      <c r="B459" s="511">
        <v>9892444130</v>
      </c>
      <c r="C459" s="511">
        <v>4579558002</v>
      </c>
      <c r="D459" s="455"/>
      <c r="G459" s="246"/>
      <c r="H459" s="313"/>
      <c r="I459" s="549"/>
      <c r="J459" s="549"/>
    </row>
    <row r="460" spans="1:10" ht="15.75" customHeight="1">
      <c r="B460" s="172">
        <v>0</v>
      </c>
      <c r="C460" s="172">
        <v>0</v>
      </c>
      <c r="G460" s="246"/>
      <c r="H460" s="313"/>
      <c r="I460" s="549"/>
      <c r="J460" s="549"/>
    </row>
    <row r="461" spans="1:10" ht="15.75" customHeight="1">
      <c r="A461" s="273" t="s">
        <v>310</v>
      </c>
      <c r="C461" s="106"/>
      <c r="I461" s="549"/>
      <c r="J461" s="549"/>
    </row>
    <row r="462" spans="1:10" ht="15.75" customHeight="1">
      <c r="A462" s="315" t="s">
        <v>1049</v>
      </c>
      <c r="B462" s="524" t="s">
        <v>231</v>
      </c>
      <c r="C462" s="525" t="s">
        <v>232</v>
      </c>
      <c r="G462" s="246"/>
      <c r="H462" s="313"/>
      <c r="I462" s="549"/>
      <c r="J462" s="549"/>
    </row>
    <row r="463" spans="1:10" ht="15.75" customHeight="1">
      <c r="A463" s="332" t="s">
        <v>423</v>
      </c>
      <c r="B463" s="241">
        <v>0</v>
      </c>
      <c r="C463" s="526">
        <v>0</v>
      </c>
      <c r="G463" s="246"/>
      <c r="H463" s="313"/>
      <c r="I463" s="549"/>
      <c r="J463" s="549"/>
    </row>
    <row r="464" spans="1:10" ht="15.75" customHeight="1">
      <c r="A464" s="332" t="s">
        <v>333</v>
      </c>
      <c r="B464" s="431">
        <v>362441491</v>
      </c>
      <c r="C464" s="527">
        <v>498710538</v>
      </c>
      <c r="G464" s="246"/>
      <c r="H464" s="313"/>
      <c r="I464" s="549"/>
      <c r="J464" s="549"/>
    </row>
    <row r="465" spans="1:10" ht="15.75" customHeight="1">
      <c r="A465" s="332" t="s">
        <v>926</v>
      </c>
      <c r="B465" s="431">
        <v>60716674</v>
      </c>
      <c r="C465" s="527">
        <v>263274329</v>
      </c>
      <c r="D465" s="173"/>
      <c r="G465" s="246"/>
      <c r="H465" s="313"/>
      <c r="I465" s="549"/>
      <c r="J465" s="549"/>
    </row>
    <row r="466" spans="1:10" ht="15.75" customHeight="1">
      <c r="A466" s="332" t="s">
        <v>416</v>
      </c>
      <c r="B466" s="431">
        <v>186253511</v>
      </c>
      <c r="C466" s="527">
        <v>222329856</v>
      </c>
      <c r="G466" s="246"/>
      <c r="H466" s="313"/>
      <c r="I466" s="549"/>
      <c r="J466" s="549"/>
    </row>
    <row r="467" spans="1:10" ht="15.75" customHeight="1">
      <c r="A467" s="332" t="s">
        <v>62</v>
      </c>
      <c r="B467" s="241">
        <v>0</v>
      </c>
      <c r="C467" s="527">
        <v>7575509</v>
      </c>
      <c r="G467" s="246"/>
      <c r="H467" s="313"/>
      <c r="I467" s="549"/>
      <c r="J467" s="549"/>
    </row>
    <row r="468" spans="1:10" ht="15.75" customHeight="1">
      <c r="A468" s="332" t="s">
        <v>1962</v>
      </c>
      <c r="B468" s="241">
        <v>1669172828</v>
      </c>
      <c r="C468" s="527"/>
      <c r="G468" s="246"/>
      <c r="H468" s="313"/>
      <c r="I468" s="549"/>
      <c r="J468" s="549"/>
    </row>
    <row r="469" spans="1:10" ht="15.75" customHeight="1">
      <c r="A469" s="315" t="s">
        <v>214</v>
      </c>
      <c r="B469" s="511">
        <v>2278584504</v>
      </c>
      <c r="C469" s="528">
        <v>991890232</v>
      </c>
      <c r="D469" s="551"/>
      <c r="E469" s="455"/>
      <c r="F469" s="455"/>
      <c r="G469" s="246"/>
      <c r="H469" s="313"/>
      <c r="I469" s="549"/>
      <c r="J469" s="549"/>
    </row>
    <row r="470" spans="1:10" ht="15.75" customHeight="1">
      <c r="A470" s="273"/>
      <c r="B470" s="172"/>
      <c r="C470" s="172"/>
      <c r="G470" s="246"/>
      <c r="H470" s="313"/>
      <c r="I470" s="549"/>
      <c r="J470" s="549"/>
    </row>
    <row r="471" spans="1:10" ht="15.75" customHeight="1">
      <c r="A471" s="273" t="s">
        <v>164</v>
      </c>
      <c r="C471" s="106"/>
      <c r="G471" s="246"/>
      <c r="H471" s="313"/>
      <c r="I471" s="549"/>
      <c r="J471" s="549"/>
    </row>
    <row r="472" spans="1:10" ht="15.75" customHeight="1">
      <c r="A472" s="315" t="s">
        <v>66</v>
      </c>
      <c r="B472" s="524" t="s">
        <v>231</v>
      </c>
      <c r="C472" s="525" t="s">
        <v>232</v>
      </c>
      <c r="D472" s="173"/>
      <c r="G472" s="246"/>
      <c r="H472" s="313"/>
      <c r="I472" s="549"/>
      <c r="J472" s="549"/>
    </row>
    <row r="473" spans="1:10" ht="15.75" customHeight="1">
      <c r="A473" s="332" t="s">
        <v>165</v>
      </c>
      <c r="B473" s="241">
        <v>1509451400</v>
      </c>
      <c r="C473" s="526">
        <v>642840911</v>
      </c>
      <c r="D473" s="173"/>
      <c r="E473" s="173"/>
      <c r="G473" s="246"/>
      <c r="H473" s="313"/>
      <c r="I473" s="549"/>
      <c r="J473" s="549"/>
    </row>
    <row r="474" spans="1:10" ht="15.75" customHeight="1">
      <c r="A474" s="332" t="s">
        <v>344</v>
      </c>
      <c r="B474" s="241">
        <v>1734679792</v>
      </c>
      <c r="C474" s="526">
        <v>1065271579</v>
      </c>
      <c r="D474" s="173"/>
      <c r="G474" s="246"/>
      <c r="H474" s="313"/>
      <c r="I474" s="549"/>
      <c r="J474" s="549"/>
    </row>
    <row r="475" spans="1:10" ht="15.75" customHeight="1">
      <c r="A475" s="332" t="s">
        <v>417</v>
      </c>
      <c r="B475" s="241">
        <v>144556650</v>
      </c>
      <c r="C475" s="526">
        <v>88772629</v>
      </c>
      <c r="D475" s="173"/>
      <c r="G475" s="246"/>
      <c r="H475" s="313"/>
      <c r="I475" s="549"/>
      <c r="J475" s="549"/>
    </row>
    <row r="476" spans="1:10" ht="15.75" customHeight="1">
      <c r="A476" s="332" t="s">
        <v>436</v>
      </c>
      <c r="B476" s="241">
        <v>59934067</v>
      </c>
      <c r="C476" s="526">
        <v>0</v>
      </c>
      <c r="D476" s="173"/>
      <c r="G476" s="246"/>
      <c r="H476" s="313"/>
      <c r="I476" s="549"/>
      <c r="J476" s="549"/>
    </row>
    <row r="477" spans="1:10" ht="15.75" customHeight="1">
      <c r="A477" s="332" t="s">
        <v>418</v>
      </c>
      <c r="B477" s="241">
        <v>296111285</v>
      </c>
      <c r="C477" s="526">
        <v>175769816</v>
      </c>
      <c r="D477" s="173"/>
      <c r="G477" s="246"/>
      <c r="H477" s="313"/>
      <c r="I477" s="549"/>
      <c r="J477" s="549"/>
    </row>
    <row r="478" spans="1:10" ht="15.75" customHeight="1">
      <c r="A478" s="332" t="s">
        <v>64</v>
      </c>
      <c r="B478" s="241">
        <v>7753636</v>
      </c>
      <c r="C478" s="526">
        <v>12000000</v>
      </c>
      <c r="G478" s="246"/>
      <c r="H478" s="313"/>
      <c r="I478" s="549"/>
      <c r="J478" s="549"/>
    </row>
    <row r="479" spans="1:10" ht="15.75" customHeight="1">
      <c r="A479" s="332" t="s">
        <v>345</v>
      </c>
      <c r="B479" s="241">
        <v>19654523</v>
      </c>
      <c r="C479" s="526">
        <v>63387800</v>
      </c>
      <c r="G479" s="246"/>
      <c r="H479" s="313"/>
      <c r="I479" s="549"/>
      <c r="J479" s="549"/>
    </row>
    <row r="480" spans="1:10" ht="15.75" customHeight="1">
      <c r="A480" s="332" t="s">
        <v>437</v>
      </c>
      <c r="B480" s="241">
        <v>70427845</v>
      </c>
      <c r="C480" s="526">
        <v>70427844</v>
      </c>
      <c r="G480" s="246"/>
      <c r="H480" s="313"/>
      <c r="I480" s="549"/>
      <c r="J480" s="549"/>
    </row>
    <row r="481" spans="1:10" ht="15.75" customHeight="1">
      <c r="A481" s="332" t="s">
        <v>95</v>
      </c>
      <c r="B481" s="241">
        <v>275355831</v>
      </c>
      <c r="C481" s="526">
        <v>102561333</v>
      </c>
      <c r="G481" s="246"/>
      <c r="H481" s="313"/>
      <c r="I481" s="549"/>
      <c r="J481" s="549"/>
    </row>
    <row r="482" spans="1:10" ht="15.75" customHeight="1">
      <c r="A482" s="332" t="s">
        <v>891</v>
      </c>
      <c r="B482" s="241">
        <v>181305964</v>
      </c>
      <c r="C482" s="526">
        <v>70487485</v>
      </c>
      <c r="G482" s="246"/>
      <c r="H482" s="313"/>
      <c r="I482" s="549"/>
      <c r="J482" s="549"/>
    </row>
    <row r="483" spans="1:10" ht="15.75" customHeight="1">
      <c r="A483" s="332" t="s">
        <v>70</v>
      </c>
      <c r="B483" s="241">
        <v>3277727</v>
      </c>
      <c r="C483" s="526">
        <v>857915</v>
      </c>
      <c r="G483" s="246"/>
      <c r="H483" s="313"/>
      <c r="I483" s="549"/>
      <c r="J483" s="549"/>
    </row>
    <row r="484" spans="1:10" ht="15.75" customHeight="1">
      <c r="A484" s="332" t="s">
        <v>1281</v>
      </c>
      <c r="B484" s="241">
        <v>0</v>
      </c>
      <c r="C484" s="526">
        <v>40000</v>
      </c>
      <c r="G484" s="246"/>
      <c r="H484" s="313"/>
      <c r="I484" s="549"/>
      <c r="J484" s="549"/>
    </row>
    <row r="485" spans="1:10" ht="15.75" customHeight="1">
      <c r="A485" s="332" t="s">
        <v>927</v>
      </c>
      <c r="B485" s="241">
        <v>238409834</v>
      </c>
      <c r="C485" s="526">
        <v>169859808</v>
      </c>
      <c r="G485" s="246"/>
      <c r="H485" s="313"/>
      <c r="I485" s="549"/>
      <c r="J485" s="549"/>
    </row>
    <row r="486" spans="1:10" ht="15.75" customHeight="1">
      <c r="A486" s="332" t="s">
        <v>892</v>
      </c>
      <c r="B486" s="241">
        <v>250000000</v>
      </c>
      <c r="C486" s="526">
        <v>0</v>
      </c>
      <c r="G486" s="246"/>
      <c r="H486" s="313"/>
      <c r="I486" s="549"/>
      <c r="J486" s="549"/>
    </row>
    <row r="487" spans="1:10" ht="15.75" customHeight="1">
      <c r="A487" s="315" t="s">
        <v>166</v>
      </c>
      <c r="B487" s="476">
        <v>4790918554</v>
      </c>
      <c r="C487" s="529">
        <v>2462277120</v>
      </c>
      <c r="D487" s="551"/>
      <c r="E487" s="173"/>
      <c r="F487" s="173"/>
      <c r="G487" s="246"/>
      <c r="H487" s="313"/>
      <c r="I487" s="549"/>
      <c r="J487" s="549"/>
    </row>
    <row r="488" spans="1:10" ht="15.75" customHeight="1">
      <c r="A488" s="530"/>
      <c r="B488" s="531"/>
      <c r="C488" s="532"/>
      <c r="D488" s="173"/>
      <c r="E488" s="173"/>
      <c r="F488" s="173"/>
      <c r="G488" s="246"/>
      <c r="H488" s="313"/>
      <c r="I488" s="549"/>
      <c r="J488" s="549"/>
    </row>
    <row r="489" spans="1:10" ht="15.75" customHeight="1">
      <c r="A489" s="315" t="s">
        <v>1683</v>
      </c>
      <c r="B489" s="511">
        <v>7069503058</v>
      </c>
      <c r="C489" s="511">
        <v>3454167352</v>
      </c>
      <c r="G489" s="246"/>
      <c r="H489" s="313"/>
      <c r="I489" s="549"/>
      <c r="J489" s="549"/>
    </row>
    <row r="490" spans="1:10" ht="15.75" customHeight="1">
      <c r="A490" s="273"/>
      <c r="B490" s="533">
        <v>0</v>
      </c>
      <c r="C490" s="533">
        <v>0</v>
      </c>
      <c r="G490" s="246"/>
      <c r="H490" s="313"/>
      <c r="I490" s="549"/>
      <c r="J490" s="549"/>
    </row>
    <row r="491" spans="1:10" ht="15.75" customHeight="1">
      <c r="A491" s="273"/>
      <c r="B491" s="533"/>
      <c r="C491" s="533"/>
      <c r="G491" s="246"/>
      <c r="H491" s="313"/>
      <c r="I491" s="549"/>
      <c r="J491" s="549"/>
    </row>
    <row r="492" spans="1:10" ht="15.75" customHeight="1">
      <c r="A492" s="418" t="s">
        <v>167</v>
      </c>
      <c r="C492" s="106"/>
      <c r="G492" s="246"/>
      <c r="H492" s="313"/>
      <c r="I492" s="549"/>
      <c r="J492" s="549"/>
    </row>
    <row r="493" spans="1:10" ht="15.75" customHeight="1">
      <c r="A493" s="315" t="s">
        <v>1684</v>
      </c>
      <c r="B493" s="524" t="s">
        <v>231</v>
      </c>
      <c r="C493" s="525" t="s">
        <v>232</v>
      </c>
      <c r="G493" s="246"/>
      <c r="H493" s="313"/>
      <c r="I493" s="549"/>
      <c r="J493" s="549"/>
    </row>
    <row r="494" spans="1:10" ht="15.75" customHeight="1">
      <c r="A494" s="332" t="s">
        <v>238</v>
      </c>
      <c r="B494" s="534">
        <v>0</v>
      </c>
      <c r="C494" s="515">
        <v>0</v>
      </c>
      <c r="G494" s="246"/>
      <c r="H494" s="313"/>
      <c r="I494" s="549"/>
      <c r="J494" s="549"/>
    </row>
    <row r="495" spans="1:10" ht="15.75" customHeight="1">
      <c r="A495" s="315" t="s">
        <v>160</v>
      </c>
      <c r="B495" s="535">
        <v>0</v>
      </c>
      <c r="C495" s="536">
        <v>0</v>
      </c>
      <c r="D495" s="455"/>
      <c r="E495" s="455"/>
      <c r="F495" s="455"/>
      <c r="G495" s="246"/>
      <c r="H495" s="313"/>
      <c r="I495" s="549"/>
      <c r="J495" s="549"/>
    </row>
    <row r="496" spans="1:10" ht="15.75" customHeight="1">
      <c r="A496" s="273"/>
      <c r="C496" s="106"/>
      <c r="G496" s="246"/>
      <c r="H496" s="313"/>
      <c r="I496" s="549"/>
      <c r="J496" s="549"/>
    </row>
    <row r="497" spans="1:10" ht="15.75" customHeight="1">
      <c r="C497" s="106"/>
      <c r="G497" s="246"/>
      <c r="H497" s="313"/>
      <c r="I497" s="549"/>
      <c r="J497" s="549"/>
    </row>
    <row r="498" spans="1:10" ht="15.75" customHeight="1">
      <c r="A498" s="273" t="s">
        <v>168</v>
      </c>
      <c r="C498" s="106"/>
      <c r="G498" s="246"/>
      <c r="H498" s="313"/>
      <c r="I498" s="549"/>
      <c r="J498" s="549"/>
    </row>
    <row r="499" spans="1:10" ht="15.75" customHeight="1">
      <c r="A499" s="273"/>
      <c r="C499" s="106"/>
      <c r="G499" s="246"/>
      <c r="H499" s="313"/>
      <c r="I499" s="549"/>
      <c r="J499" s="549"/>
    </row>
    <row r="500" spans="1:10" ht="15.75" customHeight="1">
      <c r="A500" s="315" t="s">
        <v>209</v>
      </c>
      <c r="B500" s="238" t="s">
        <v>231</v>
      </c>
      <c r="C500" s="441" t="s">
        <v>232</v>
      </c>
      <c r="G500" s="246"/>
      <c r="H500" s="313"/>
      <c r="I500" s="549"/>
      <c r="J500" s="549"/>
    </row>
    <row r="501" spans="1:10" ht="15.75" customHeight="1">
      <c r="A501" s="510" t="s">
        <v>405</v>
      </c>
      <c r="B501" s="519">
        <v>-333116740</v>
      </c>
      <c r="C501" s="509">
        <v>-2462</v>
      </c>
      <c r="G501" s="246"/>
      <c r="H501" s="313"/>
      <c r="I501" s="549"/>
      <c r="J501" s="549"/>
    </row>
    <row r="502" spans="1:10" ht="15.75" customHeight="1">
      <c r="A502" s="537" t="s">
        <v>264</v>
      </c>
      <c r="B502" s="519">
        <v>-11621850</v>
      </c>
      <c r="C502" s="509">
        <v>-202336194</v>
      </c>
      <c r="G502" s="246"/>
      <c r="H502" s="313"/>
      <c r="I502" s="549"/>
      <c r="J502" s="549"/>
    </row>
    <row r="503" spans="1:10" ht="15.75" customHeight="1">
      <c r="A503" s="315" t="s">
        <v>160</v>
      </c>
      <c r="B503" s="511">
        <v>-344738590</v>
      </c>
      <c r="C503" s="528">
        <v>-202338656</v>
      </c>
      <c r="D503" s="455"/>
      <c r="E503" s="518"/>
      <c r="F503" s="551"/>
      <c r="G503" s="246"/>
      <c r="H503" s="313"/>
      <c r="I503" s="549"/>
      <c r="J503" s="549"/>
    </row>
    <row r="504" spans="1:10" ht="15.75" customHeight="1">
      <c r="A504" s="273"/>
      <c r="C504" s="106"/>
      <c r="E504" s="173"/>
      <c r="G504" s="246"/>
      <c r="H504" s="313"/>
      <c r="I504" s="549"/>
      <c r="J504" s="549"/>
    </row>
    <row r="505" spans="1:10" ht="15.75" customHeight="1">
      <c r="A505" s="273"/>
      <c r="C505" s="106"/>
      <c r="G505" s="246"/>
      <c r="H505" s="313"/>
      <c r="I505" s="549"/>
      <c r="J505" s="549"/>
    </row>
    <row r="506" spans="1:10" ht="15.75" customHeight="1">
      <c r="A506" s="273" t="s">
        <v>169</v>
      </c>
      <c r="C506" s="106"/>
      <c r="G506" s="246"/>
      <c r="H506" s="313"/>
      <c r="I506" s="549"/>
      <c r="J506" s="549"/>
    </row>
    <row r="507" spans="1:10" ht="15.75" customHeight="1">
      <c r="A507" s="273"/>
      <c r="C507" s="106"/>
      <c r="G507" s="246"/>
      <c r="H507" s="313"/>
      <c r="I507" s="549"/>
      <c r="J507" s="549"/>
    </row>
    <row r="508" spans="1:10" ht="15.75" customHeight="1">
      <c r="A508" s="273"/>
      <c r="B508" s="524" t="s">
        <v>231</v>
      </c>
      <c r="C508" s="525" t="s">
        <v>232</v>
      </c>
      <c r="G508" s="246"/>
      <c r="H508" s="313"/>
      <c r="I508" s="549"/>
      <c r="J508" s="549"/>
    </row>
    <row r="509" spans="1:10" ht="15.75" customHeight="1">
      <c r="A509" s="332" t="s">
        <v>309</v>
      </c>
      <c r="B509" s="534">
        <v>0</v>
      </c>
      <c r="C509" s="509">
        <v>0</v>
      </c>
      <c r="G509" s="246"/>
      <c r="H509" s="313"/>
      <c r="I509" s="549"/>
      <c r="J509" s="549"/>
    </row>
    <row r="510" spans="1:10" ht="15.75" customHeight="1">
      <c r="A510" s="332" t="s">
        <v>343</v>
      </c>
      <c r="B510" s="241">
        <v>0</v>
      </c>
      <c r="C510" s="526">
        <v>0</v>
      </c>
      <c r="G510" s="246"/>
      <c r="H510" s="313"/>
      <c r="I510" s="549"/>
      <c r="J510" s="549"/>
    </row>
    <row r="511" spans="1:10" ht="15.75" customHeight="1">
      <c r="A511" s="315" t="s">
        <v>160</v>
      </c>
      <c r="B511" s="535">
        <v>0</v>
      </c>
      <c r="C511" s="536">
        <v>0</v>
      </c>
      <c r="D511" s="455"/>
      <c r="E511" s="455"/>
      <c r="F511" s="455"/>
      <c r="G511" s="246"/>
      <c r="H511" s="313"/>
      <c r="I511" s="549"/>
      <c r="J511" s="549"/>
    </row>
    <row r="512" spans="1:10" ht="15.75" customHeight="1">
      <c r="A512" s="273"/>
      <c r="G512" s="246"/>
      <c r="H512" s="313"/>
      <c r="I512" s="549"/>
      <c r="J512" s="549"/>
    </row>
    <row r="513" spans="1:10" ht="15.75" customHeight="1">
      <c r="A513" s="273" t="s">
        <v>242</v>
      </c>
      <c r="G513" s="246"/>
      <c r="H513" s="313"/>
      <c r="I513" s="549"/>
      <c r="J513" s="549"/>
    </row>
    <row r="514" spans="1:10" ht="15.75" customHeight="1">
      <c r="A514" s="273" t="s">
        <v>170</v>
      </c>
      <c r="G514" s="246"/>
      <c r="H514" s="313"/>
      <c r="I514" s="549"/>
      <c r="J514" s="549"/>
    </row>
    <row r="515" spans="1:10" ht="15.75" customHeight="1">
      <c r="A515" s="273"/>
      <c r="G515" s="246"/>
      <c r="H515" s="313"/>
      <c r="I515" s="549"/>
      <c r="J515" s="549"/>
    </row>
    <row r="516" spans="1:10" ht="15.75" customHeight="1">
      <c r="A516" s="272" t="s">
        <v>374</v>
      </c>
      <c r="G516" s="246"/>
      <c r="H516" s="313"/>
      <c r="I516" s="549"/>
      <c r="J516" s="549"/>
    </row>
    <row r="517" spans="1:10" ht="15.75" customHeight="1">
      <c r="G517" s="246"/>
      <c r="H517" s="313"/>
      <c r="I517" s="549"/>
      <c r="J517" s="549"/>
    </row>
    <row r="518" spans="1:10" ht="15.75" customHeight="1">
      <c r="A518" s="273" t="s">
        <v>171</v>
      </c>
      <c r="G518" s="246"/>
      <c r="H518" s="313"/>
      <c r="I518" s="549"/>
      <c r="J518" s="549"/>
    </row>
    <row r="519" spans="1:10" ht="15.75" customHeight="1">
      <c r="A519" s="273"/>
      <c r="G519" s="246"/>
      <c r="H519" s="313"/>
      <c r="I519" s="549"/>
      <c r="J519" s="549"/>
    </row>
    <row r="520" spans="1:10" ht="15.75" customHeight="1">
      <c r="A520" s="272" t="s">
        <v>374</v>
      </c>
      <c r="G520" s="246"/>
      <c r="H520" s="313"/>
      <c r="I520" s="549"/>
      <c r="J520" s="549"/>
    </row>
    <row r="521" spans="1:10" ht="15.75" customHeight="1">
      <c r="G521" s="246"/>
      <c r="H521" s="313"/>
      <c r="I521" s="549"/>
      <c r="J521" s="549"/>
    </row>
    <row r="522" spans="1:10" ht="15.75" customHeight="1">
      <c r="A522" s="273" t="s">
        <v>172</v>
      </c>
      <c r="G522" s="246"/>
      <c r="H522" s="313"/>
      <c r="I522" s="549"/>
      <c r="J522" s="549"/>
    </row>
    <row r="523" spans="1:10" ht="15.75" customHeight="1">
      <c r="A523" s="273"/>
      <c r="G523" s="246"/>
      <c r="H523" s="313"/>
      <c r="I523" s="549"/>
      <c r="J523" s="549"/>
    </row>
    <row r="524" spans="1:10" ht="15.75" customHeight="1">
      <c r="A524" s="592" t="s">
        <v>1677</v>
      </c>
      <c r="B524" s="592"/>
      <c r="C524" s="592"/>
      <c r="D524" s="173"/>
      <c r="G524" s="246"/>
      <c r="H524" s="313"/>
      <c r="I524" s="549"/>
      <c r="J524" s="549"/>
    </row>
    <row r="525" spans="1:10" ht="15.75" customHeight="1">
      <c r="A525" s="592"/>
      <c r="B525" s="592"/>
      <c r="C525" s="592"/>
      <c r="G525" s="246"/>
      <c r="H525" s="313"/>
      <c r="I525" s="549"/>
      <c r="J525" s="549"/>
    </row>
    <row r="526" spans="1:10" ht="15.75" customHeight="1">
      <c r="A526" s="592"/>
      <c r="B526" s="592"/>
      <c r="C526" s="592"/>
      <c r="G526" s="246"/>
      <c r="H526" s="313"/>
      <c r="I526" s="549"/>
      <c r="J526" s="549"/>
    </row>
    <row r="527" spans="1:10" ht="7.5" customHeight="1">
      <c r="A527" s="592"/>
      <c r="B527" s="592"/>
      <c r="C527" s="592"/>
      <c r="D527" s="273"/>
      <c r="E527" s="273"/>
      <c r="F527" s="273"/>
      <c r="G527" s="273"/>
      <c r="H527" s="538"/>
      <c r="I527" s="549"/>
      <c r="J527" s="549"/>
    </row>
    <row r="528" spans="1:10" ht="4.5" customHeight="1">
      <c r="A528" s="592"/>
      <c r="B528" s="592"/>
      <c r="C528" s="592"/>
      <c r="G528" s="246"/>
      <c r="H528" s="313"/>
      <c r="I528" s="549"/>
      <c r="J528" s="549"/>
    </row>
    <row r="529" spans="1:10" ht="15.75" customHeight="1">
      <c r="A529" s="539" t="s">
        <v>1977</v>
      </c>
      <c r="G529" s="246"/>
      <c r="H529" s="313"/>
      <c r="I529" s="549"/>
      <c r="J529" s="549"/>
    </row>
    <row r="530" spans="1:10" ht="15.75" customHeight="1">
      <c r="A530" s="540"/>
      <c r="G530" s="246"/>
      <c r="H530" s="313"/>
      <c r="I530" s="549"/>
      <c r="J530" s="549"/>
    </row>
    <row r="531" spans="1:10" ht="15.75" customHeight="1">
      <c r="A531" s="612" t="s">
        <v>374</v>
      </c>
      <c r="B531" s="612"/>
      <c r="C531" s="612"/>
      <c r="D531" s="612"/>
      <c r="E531" s="541"/>
      <c r="F531" s="541"/>
      <c r="G531" s="246"/>
      <c r="H531" s="313"/>
      <c r="I531" s="549"/>
      <c r="J531" s="549"/>
    </row>
    <row r="532" spans="1:10" ht="15.75" customHeight="1">
      <c r="G532" s="246"/>
      <c r="H532" s="313"/>
      <c r="I532" s="549"/>
      <c r="J532" s="549"/>
    </row>
    <row r="533" spans="1:10" ht="15.75" customHeight="1">
      <c r="A533" s="539" t="s">
        <v>1978</v>
      </c>
      <c r="G533" s="246"/>
      <c r="H533" s="313"/>
      <c r="I533" s="549"/>
      <c r="J533" s="549"/>
    </row>
    <row r="534" spans="1:10" ht="15.75" customHeight="1">
      <c r="A534" s="612" t="s">
        <v>173</v>
      </c>
      <c r="B534" s="612"/>
      <c r="C534" s="612"/>
      <c r="D534" s="612"/>
      <c r="E534" s="306"/>
      <c r="F534" s="306"/>
      <c r="G534" s="246"/>
      <c r="H534" s="313"/>
      <c r="I534" s="549"/>
      <c r="J534" s="549"/>
    </row>
    <row r="535" spans="1:10" ht="15.75" customHeight="1">
      <c r="A535" s="612"/>
      <c r="B535" s="612"/>
      <c r="C535" s="612"/>
      <c r="D535" s="612"/>
      <c r="E535" s="306"/>
      <c r="F535" s="306"/>
      <c r="G535" s="246"/>
      <c r="H535" s="313"/>
      <c r="I535" s="549"/>
      <c r="J535" s="549"/>
    </row>
    <row r="536" spans="1:10" ht="15.75" customHeight="1">
      <c r="G536" s="246"/>
      <c r="H536" s="313"/>
      <c r="I536" s="549"/>
      <c r="J536" s="549"/>
    </row>
    <row r="537" spans="1:10" ht="15.75" customHeight="1">
      <c r="A537" s="539" t="s">
        <v>245</v>
      </c>
      <c r="G537" s="246"/>
      <c r="H537" s="313"/>
      <c r="I537" s="549"/>
      <c r="J537" s="549"/>
    </row>
    <row r="538" spans="1:10" ht="15.75" customHeight="1">
      <c r="G538" s="246"/>
      <c r="H538" s="313"/>
      <c r="I538" s="549"/>
      <c r="J538" s="549"/>
    </row>
    <row r="539" spans="1:10" ht="15.75" customHeight="1">
      <c r="A539" s="612" t="s">
        <v>374</v>
      </c>
      <c r="B539" s="612"/>
      <c r="C539" s="612"/>
      <c r="D539" s="612"/>
      <c r="G539" s="246"/>
      <c r="H539" s="313"/>
      <c r="I539" s="549"/>
      <c r="J539" s="549"/>
    </row>
    <row r="540" spans="1:10" ht="15.75" customHeight="1">
      <c r="G540" s="246"/>
      <c r="H540" s="313"/>
      <c r="I540" s="549"/>
      <c r="J540" s="549"/>
    </row>
    <row r="541" spans="1:10" ht="15.75" customHeight="1">
      <c r="A541" s="539" t="s">
        <v>244</v>
      </c>
      <c r="G541" s="246"/>
      <c r="H541" s="313"/>
      <c r="I541" s="549"/>
      <c r="J541" s="549"/>
    </row>
    <row r="542" spans="1:10" ht="15.75" customHeight="1">
      <c r="G542" s="246"/>
      <c r="H542" s="313"/>
      <c r="I542" s="549"/>
      <c r="J542" s="549"/>
    </row>
    <row r="543" spans="1:10" ht="15.75" customHeight="1">
      <c r="A543" s="612" t="s">
        <v>374</v>
      </c>
      <c r="B543" s="612"/>
      <c r="C543" s="612"/>
      <c r="D543" s="612"/>
      <c r="G543" s="246"/>
      <c r="H543" s="313"/>
    </row>
    <row r="544" spans="1:10" ht="15.75" customHeight="1">
      <c r="G544" s="246"/>
      <c r="H544" s="313"/>
    </row>
    <row r="545" spans="1:8" ht="15.75" customHeight="1">
      <c r="A545" s="539" t="s">
        <v>243</v>
      </c>
      <c r="G545" s="246"/>
      <c r="H545" s="313"/>
    </row>
    <row r="546" spans="1:8" ht="15.75" customHeight="1">
      <c r="A546" s="273"/>
      <c r="G546" s="246"/>
      <c r="H546" s="313"/>
    </row>
    <row r="547" spans="1:8" ht="15.75" customHeight="1">
      <c r="A547" s="612" t="s">
        <v>1678</v>
      </c>
      <c r="B547" s="612"/>
      <c r="C547" s="612"/>
      <c r="D547" s="612"/>
      <c r="E547" s="306"/>
      <c r="F547" s="306"/>
      <c r="G547" s="246"/>
      <c r="H547" s="313"/>
    </row>
    <row r="548" spans="1:8" ht="15.75" customHeight="1">
      <c r="G548" s="246"/>
      <c r="H548" s="313"/>
    </row>
    <row r="549" spans="1:8" ht="15.75" customHeight="1">
      <c r="A549" s="273"/>
      <c r="G549" s="246"/>
      <c r="H549" s="313"/>
    </row>
    <row r="550" spans="1:8" ht="15.75" customHeight="1">
      <c r="G550" s="246"/>
      <c r="H550" s="313"/>
    </row>
  </sheetData>
  <autoFilter ref="A222:F265" xr:uid="{E7A3F912-7A5B-492D-BB1B-39FBBCBD521E}"/>
  <mergeCells count="72">
    <mergeCell ref="A115:G115"/>
    <mergeCell ref="A39:A41"/>
    <mergeCell ref="A103:G103"/>
    <mergeCell ref="A104:G104"/>
    <mergeCell ref="A106:D106"/>
    <mergeCell ref="A109:G109"/>
    <mergeCell ref="A112:G112"/>
    <mergeCell ref="A100:G100"/>
    <mergeCell ref="A90:G91"/>
    <mergeCell ref="A93:G93"/>
    <mergeCell ref="A94:G94"/>
    <mergeCell ref="A96:D96"/>
    <mergeCell ref="A98:D98"/>
    <mergeCell ref="A85:B85"/>
    <mergeCell ref="A87:D87"/>
    <mergeCell ref="A88:G88"/>
    <mergeCell ref="G304:K304"/>
    <mergeCell ref="A196:A197"/>
    <mergeCell ref="A131:G131"/>
    <mergeCell ref="D185:D186"/>
    <mergeCell ref="A118:G118"/>
    <mergeCell ref="A122:G122"/>
    <mergeCell ref="A124:D124"/>
    <mergeCell ref="A126:D126"/>
    <mergeCell ref="A358:A359"/>
    <mergeCell ref="B358:B359"/>
    <mergeCell ref="C358:C359"/>
    <mergeCell ref="A140:B140"/>
    <mergeCell ref="A339:A340"/>
    <mergeCell ref="A185:A186"/>
    <mergeCell ref="B185:B186"/>
    <mergeCell ref="C185:C186"/>
    <mergeCell ref="B196:B197"/>
    <mergeCell ref="A292:A293"/>
    <mergeCell ref="A329:A330"/>
    <mergeCell ref="A284:A285"/>
    <mergeCell ref="B386:B387"/>
    <mergeCell ref="B304:F304"/>
    <mergeCell ref="E185:E186"/>
    <mergeCell ref="A547:D547"/>
    <mergeCell ref="A350:A351"/>
    <mergeCell ref="A531:D531"/>
    <mergeCell ref="A378:A379"/>
    <mergeCell ref="A539:D539"/>
    <mergeCell ref="A543:D543"/>
    <mergeCell ref="A534:D535"/>
    <mergeCell ref="A524:C528"/>
    <mergeCell ref="A304:A305"/>
    <mergeCell ref="C319:D319"/>
    <mergeCell ref="E319:E320"/>
    <mergeCell ref="B319:B320"/>
    <mergeCell ref="A386:A387"/>
    <mergeCell ref="H83:M83"/>
    <mergeCell ref="B28:E28"/>
    <mergeCell ref="B29:E29"/>
    <mergeCell ref="B30:E30"/>
    <mergeCell ref="B32:E32"/>
    <mergeCell ref="B37:B38"/>
    <mergeCell ref="C37:C38"/>
    <mergeCell ref="A51:E51"/>
    <mergeCell ref="B42:B45"/>
    <mergeCell ref="A42:A45"/>
    <mergeCell ref="B49:F49"/>
    <mergeCell ref="C39:C41"/>
    <mergeCell ref="B39:B41"/>
    <mergeCell ref="A89:G89"/>
    <mergeCell ref="A1:G2"/>
    <mergeCell ref="A3:G3"/>
    <mergeCell ref="A82:B82"/>
    <mergeCell ref="A83:G83"/>
    <mergeCell ref="A37:A38"/>
    <mergeCell ref="C42:C46"/>
  </mergeCells>
  <pageMargins left="0.7" right="0.7" top="0.75" bottom="0.75" header="0.3" footer="0.3"/>
  <pageSetup paperSize="9" scale="4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7B14E-642B-43F6-A44E-06EE18FA9491}">
  <sheetPr codeName="Hoja3">
    <tabColor theme="5" tint="0.39997558519241921"/>
  </sheetPr>
  <dimension ref="A1:P347"/>
  <sheetViews>
    <sheetView workbookViewId="0">
      <selection activeCell="J8" sqref="J8"/>
    </sheetView>
  </sheetViews>
  <sheetFormatPr baseColWidth="10" defaultColWidth="11.5546875" defaultRowHeight="14.4"/>
  <cols>
    <col min="2" max="2" width="19.5546875" style="49" customWidth="1"/>
    <col min="3" max="3" width="13.33203125" customWidth="1"/>
    <col min="4" max="4" width="43.6640625" customWidth="1"/>
    <col min="5" max="5" width="5.21875" customWidth="1"/>
    <col min="6" max="6" width="4.33203125" customWidth="1"/>
    <col min="7" max="7" width="4.21875" customWidth="1"/>
    <col min="8" max="8" width="4.88671875" customWidth="1"/>
    <col min="11" max="11" width="47.33203125" style="48" customWidth="1"/>
    <col min="12" max="12" width="33.77734375" style="52" bestFit="1" customWidth="1"/>
    <col min="16" max="16" width="13.5546875" bestFit="1" customWidth="1"/>
  </cols>
  <sheetData>
    <row r="1" spans="1:12">
      <c r="A1" t="s">
        <v>895</v>
      </c>
      <c r="B1" s="58" t="s">
        <v>922</v>
      </c>
      <c r="C1" s="42" t="s">
        <v>896</v>
      </c>
      <c r="D1" t="s">
        <v>897</v>
      </c>
      <c r="E1" t="s">
        <v>898</v>
      </c>
      <c r="F1" t="s">
        <v>899</v>
      </c>
      <c r="G1" t="s">
        <v>900</v>
      </c>
      <c r="H1" t="s">
        <v>901</v>
      </c>
      <c r="I1" s="42" t="s">
        <v>902</v>
      </c>
      <c r="J1" t="s">
        <v>903</v>
      </c>
      <c r="K1" s="48" t="s">
        <v>931</v>
      </c>
      <c r="L1" s="52" t="s">
        <v>932</v>
      </c>
    </row>
    <row r="2" spans="1:12">
      <c r="A2" t="s">
        <v>909</v>
      </c>
      <c r="B2" s="58" t="s">
        <v>1127</v>
      </c>
      <c r="C2" s="42" t="s">
        <v>455</v>
      </c>
      <c r="D2" t="s">
        <v>454</v>
      </c>
      <c r="E2" t="s">
        <v>910</v>
      </c>
      <c r="F2">
        <v>5</v>
      </c>
      <c r="G2" t="s">
        <v>912</v>
      </c>
      <c r="H2" t="s">
        <v>912</v>
      </c>
      <c r="I2" s="42" t="s">
        <v>456</v>
      </c>
      <c r="J2" t="s">
        <v>457</v>
      </c>
      <c r="K2" s="48" t="s">
        <v>6</v>
      </c>
      <c r="L2" s="52" t="s">
        <v>133</v>
      </c>
    </row>
    <row r="3" spans="1:12">
      <c r="A3" t="s">
        <v>909</v>
      </c>
      <c r="B3" s="58" t="s">
        <v>1128</v>
      </c>
      <c r="C3" s="42" t="s">
        <v>1029</v>
      </c>
      <c r="D3" t="s">
        <v>962</v>
      </c>
      <c r="E3" t="s">
        <v>910</v>
      </c>
      <c r="F3">
        <v>5</v>
      </c>
      <c r="G3" t="s">
        <v>911</v>
      </c>
      <c r="H3" t="s">
        <v>912</v>
      </c>
      <c r="I3">
        <v>19410110</v>
      </c>
      <c r="J3" t="s">
        <v>963</v>
      </c>
      <c r="K3" s="48" t="s">
        <v>7</v>
      </c>
      <c r="L3" s="52" t="s">
        <v>133</v>
      </c>
    </row>
    <row r="4" spans="1:12">
      <c r="A4" t="s">
        <v>909</v>
      </c>
      <c r="B4" s="58" t="s">
        <v>1129</v>
      </c>
      <c r="C4" s="42" t="s">
        <v>461</v>
      </c>
      <c r="D4" t="s">
        <v>460</v>
      </c>
      <c r="E4" t="s">
        <v>910</v>
      </c>
      <c r="F4">
        <v>5</v>
      </c>
      <c r="G4" t="s">
        <v>912</v>
      </c>
      <c r="H4" t="s">
        <v>912</v>
      </c>
      <c r="I4" s="42" t="s">
        <v>462</v>
      </c>
      <c r="J4" t="s">
        <v>336</v>
      </c>
      <c r="K4" s="48" t="s">
        <v>7</v>
      </c>
      <c r="L4" s="52" t="s">
        <v>133</v>
      </c>
    </row>
    <row r="5" spans="1:12">
      <c r="A5" t="s">
        <v>909</v>
      </c>
      <c r="B5" s="58" t="s">
        <v>1130</v>
      </c>
      <c r="C5" s="42" t="s">
        <v>461</v>
      </c>
      <c r="D5" t="s">
        <v>460</v>
      </c>
      <c r="E5" t="s">
        <v>910</v>
      </c>
      <c r="F5">
        <v>5</v>
      </c>
      <c r="G5" t="s">
        <v>912</v>
      </c>
      <c r="H5" t="s">
        <v>912</v>
      </c>
      <c r="I5" s="42" t="s">
        <v>463</v>
      </c>
      <c r="J5" t="s">
        <v>464</v>
      </c>
      <c r="K5" s="48" t="s">
        <v>7</v>
      </c>
      <c r="L5" s="52" t="s">
        <v>133</v>
      </c>
    </row>
    <row r="6" spans="1:12">
      <c r="A6" t="s">
        <v>909</v>
      </c>
      <c r="B6" s="58" t="s">
        <v>1131</v>
      </c>
      <c r="C6" s="42" t="s">
        <v>461</v>
      </c>
      <c r="D6" t="s">
        <v>460</v>
      </c>
      <c r="E6" t="s">
        <v>910</v>
      </c>
      <c r="F6">
        <v>5</v>
      </c>
      <c r="G6" t="s">
        <v>912</v>
      </c>
      <c r="H6" t="s">
        <v>912</v>
      </c>
      <c r="I6" s="42" t="s">
        <v>465</v>
      </c>
      <c r="J6" t="s">
        <v>425</v>
      </c>
      <c r="K6" s="48" t="s">
        <v>7</v>
      </c>
      <c r="L6" s="52" t="s">
        <v>133</v>
      </c>
    </row>
    <row r="7" spans="1:12">
      <c r="A7" t="s">
        <v>909</v>
      </c>
      <c r="B7" s="58" t="s">
        <v>1132</v>
      </c>
      <c r="C7" s="42" t="s">
        <v>461</v>
      </c>
      <c r="D7" t="s">
        <v>460</v>
      </c>
      <c r="E7" t="s">
        <v>910</v>
      </c>
      <c r="F7">
        <v>5</v>
      </c>
      <c r="G7" t="s">
        <v>912</v>
      </c>
      <c r="H7" t="s">
        <v>912</v>
      </c>
      <c r="I7" s="42" t="s">
        <v>466</v>
      </c>
      <c r="J7" t="s">
        <v>426</v>
      </c>
      <c r="K7" s="48" t="s">
        <v>7</v>
      </c>
      <c r="L7" s="52" t="s">
        <v>133</v>
      </c>
    </row>
    <row r="8" spans="1:12">
      <c r="A8" t="s">
        <v>909</v>
      </c>
      <c r="B8" s="58" t="s">
        <v>1133</v>
      </c>
      <c r="C8" s="42" t="s">
        <v>461</v>
      </c>
      <c r="D8" t="s">
        <v>460</v>
      </c>
      <c r="E8" t="s">
        <v>910</v>
      </c>
      <c r="F8">
        <v>5</v>
      </c>
      <c r="G8" t="s">
        <v>912</v>
      </c>
      <c r="H8" t="s">
        <v>912</v>
      </c>
      <c r="I8" s="42" t="s">
        <v>467</v>
      </c>
      <c r="J8" t="s">
        <v>424</v>
      </c>
      <c r="K8" s="48" t="s">
        <v>7</v>
      </c>
      <c r="L8" s="52" t="s">
        <v>133</v>
      </c>
    </row>
    <row r="9" spans="1:12">
      <c r="A9" t="s">
        <v>909</v>
      </c>
      <c r="B9" s="58" t="s">
        <v>1134</v>
      </c>
      <c r="C9" s="42" t="s">
        <v>461</v>
      </c>
      <c r="D9" t="s">
        <v>460</v>
      </c>
      <c r="E9" t="s">
        <v>910</v>
      </c>
      <c r="F9">
        <v>5</v>
      </c>
      <c r="G9" t="s">
        <v>912</v>
      </c>
      <c r="H9" t="s">
        <v>912</v>
      </c>
      <c r="I9" s="42" t="s">
        <v>468</v>
      </c>
      <c r="J9" t="s">
        <v>469</v>
      </c>
      <c r="K9" s="48" t="s">
        <v>7</v>
      </c>
      <c r="L9" s="52" t="s">
        <v>133</v>
      </c>
    </row>
    <row r="10" spans="1:12">
      <c r="A10" t="s">
        <v>909</v>
      </c>
      <c r="B10" s="58" t="s">
        <v>1135</v>
      </c>
      <c r="C10" s="42" t="s">
        <v>461</v>
      </c>
      <c r="D10" t="s">
        <v>460</v>
      </c>
      <c r="E10" t="s">
        <v>910</v>
      </c>
      <c r="F10">
        <v>5</v>
      </c>
      <c r="G10" t="s">
        <v>912</v>
      </c>
      <c r="H10" t="s">
        <v>912</v>
      </c>
      <c r="I10" s="42" t="s">
        <v>470</v>
      </c>
      <c r="J10" t="s">
        <v>471</v>
      </c>
      <c r="K10" s="48" t="s">
        <v>7</v>
      </c>
      <c r="L10" s="52" t="s">
        <v>133</v>
      </c>
    </row>
    <row r="11" spans="1:12">
      <c r="A11" t="s">
        <v>909</v>
      </c>
      <c r="B11" s="58" t="s">
        <v>1136</v>
      </c>
      <c r="C11" s="42" t="s">
        <v>461</v>
      </c>
      <c r="D11" t="s">
        <v>460</v>
      </c>
      <c r="E11" t="s">
        <v>910</v>
      </c>
      <c r="F11">
        <v>5</v>
      </c>
      <c r="G11" t="s">
        <v>912</v>
      </c>
      <c r="H11" t="s">
        <v>912</v>
      </c>
      <c r="I11" s="42" t="s">
        <v>472</v>
      </c>
      <c r="J11" t="s">
        <v>473</v>
      </c>
      <c r="K11" s="48" t="s">
        <v>7</v>
      </c>
      <c r="L11" s="52" t="s">
        <v>133</v>
      </c>
    </row>
    <row r="12" spans="1:12">
      <c r="A12" t="s">
        <v>909</v>
      </c>
      <c r="B12" s="58" t="s">
        <v>1137</v>
      </c>
      <c r="C12" s="42" t="s">
        <v>461</v>
      </c>
      <c r="D12" t="s">
        <v>460</v>
      </c>
      <c r="E12" t="s">
        <v>910</v>
      </c>
      <c r="F12">
        <v>5</v>
      </c>
      <c r="G12" t="s">
        <v>912</v>
      </c>
      <c r="H12" t="s">
        <v>912</v>
      </c>
      <c r="I12" s="42">
        <v>12500205368</v>
      </c>
      <c r="J12" t="s">
        <v>964</v>
      </c>
      <c r="K12" s="48" t="s">
        <v>7</v>
      </c>
      <c r="L12" s="52" t="s">
        <v>133</v>
      </c>
    </row>
    <row r="13" spans="1:12">
      <c r="A13" t="s">
        <v>909</v>
      </c>
      <c r="B13" s="58" t="s">
        <v>1138</v>
      </c>
      <c r="C13" s="42" t="s">
        <v>461</v>
      </c>
      <c r="D13" t="s">
        <v>460</v>
      </c>
      <c r="E13" t="s">
        <v>910</v>
      </c>
      <c r="F13">
        <v>5</v>
      </c>
      <c r="G13" t="s">
        <v>912</v>
      </c>
      <c r="H13" t="s">
        <v>912</v>
      </c>
      <c r="I13" s="42">
        <v>611279108</v>
      </c>
      <c r="J13" t="s">
        <v>966</v>
      </c>
      <c r="K13" s="48" t="s">
        <v>7</v>
      </c>
      <c r="L13" s="52" t="s">
        <v>133</v>
      </c>
    </row>
    <row r="14" spans="1:12">
      <c r="A14" t="s">
        <v>909</v>
      </c>
      <c r="B14" s="58" t="s">
        <v>1139</v>
      </c>
      <c r="C14" s="42" t="s">
        <v>461</v>
      </c>
      <c r="D14" t="s">
        <v>460</v>
      </c>
      <c r="E14" t="s">
        <v>910</v>
      </c>
      <c r="F14">
        <v>5</v>
      </c>
      <c r="G14" t="s">
        <v>912</v>
      </c>
      <c r="H14" t="s">
        <v>912</v>
      </c>
      <c r="I14" s="42">
        <v>619708764</v>
      </c>
      <c r="J14" t="s">
        <v>967</v>
      </c>
      <c r="K14" s="48" t="s">
        <v>7</v>
      </c>
      <c r="L14" s="52" t="s">
        <v>133</v>
      </c>
    </row>
    <row r="15" spans="1:12">
      <c r="A15" t="s">
        <v>909</v>
      </c>
      <c r="B15" s="58" t="s">
        <v>1140</v>
      </c>
      <c r="C15" s="42" t="s">
        <v>461</v>
      </c>
      <c r="D15" t="s">
        <v>460</v>
      </c>
      <c r="E15" t="s">
        <v>910</v>
      </c>
      <c r="F15">
        <v>5</v>
      </c>
      <c r="G15" t="s">
        <v>912</v>
      </c>
      <c r="H15" t="s">
        <v>912</v>
      </c>
      <c r="I15" t="s">
        <v>968</v>
      </c>
      <c r="J15" t="s">
        <v>969</v>
      </c>
      <c r="K15" s="48" t="s">
        <v>7</v>
      </c>
      <c r="L15" s="52" t="s">
        <v>133</v>
      </c>
    </row>
    <row r="16" spans="1:12">
      <c r="A16" t="s">
        <v>909</v>
      </c>
      <c r="B16" s="58" t="s">
        <v>1141</v>
      </c>
      <c r="C16" s="42" t="s">
        <v>474</v>
      </c>
      <c r="D16" t="s">
        <v>475</v>
      </c>
      <c r="E16" t="s">
        <v>910</v>
      </c>
      <c r="F16">
        <v>5</v>
      </c>
      <c r="G16" t="s">
        <v>912</v>
      </c>
      <c r="H16" t="s">
        <v>912</v>
      </c>
      <c r="I16" s="42" t="s">
        <v>476</v>
      </c>
      <c r="J16" t="s">
        <v>477</v>
      </c>
      <c r="K16" s="48" t="s">
        <v>7</v>
      </c>
      <c r="L16" s="52" t="s">
        <v>133</v>
      </c>
    </row>
    <row r="17" spans="1:12">
      <c r="A17" t="s">
        <v>909</v>
      </c>
      <c r="B17" s="58" t="s">
        <v>1142</v>
      </c>
      <c r="C17" s="42" t="s">
        <v>474</v>
      </c>
      <c r="D17" t="s">
        <v>475</v>
      </c>
      <c r="E17" t="s">
        <v>910</v>
      </c>
      <c r="F17">
        <v>5</v>
      </c>
      <c r="G17" t="s">
        <v>912</v>
      </c>
      <c r="H17" t="s">
        <v>912</v>
      </c>
      <c r="I17" s="42" t="s">
        <v>478</v>
      </c>
      <c r="J17" t="s">
        <v>479</v>
      </c>
      <c r="K17" s="48" t="s">
        <v>7</v>
      </c>
      <c r="L17" s="52" t="s">
        <v>133</v>
      </c>
    </row>
    <row r="18" spans="1:12">
      <c r="A18" t="s">
        <v>909</v>
      </c>
      <c r="B18" s="58" t="s">
        <v>1143</v>
      </c>
      <c r="C18" s="42" t="s">
        <v>1029</v>
      </c>
      <c r="D18" t="s">
        <v>962</v>
      </c>
      <c r="E18" t="s">
        <v>910</v>
      </c>
      <c r="F18">
        <v>5</v>
      </c>
      <c r="G18" t="s">
        <v>912</v>
      </c>
      <c r="H18" t="s">
        <v>912</v>
      </c>
      <c r="I18">
        <v>900707708</v>
      </c>
      <c r="J18" t="s">
        <v>1056</v>
      </c>
      <c r="K18" s="48" t="s">
        <v>7</v>
      </c>
      <c r="L18" s="52" t="s">
        <v>133</v>
      </c>
    </row>
    <row r="19" spans="1:12">
      <c r="A19" t="s">
        <v>909</v>
      </c>
      <c r="B19" s="58" t="s">
        <v>1030</v>
      </c>
      <c r="C19" s="42" t="s">
        <v>1030</v>
      </c>
      <c r="D19" t="s">
        <v>970</v>
      </c>
      <c r="E19" t="s">
        <v>910</v>
      </c>
      <c r="F19">
        <v>5</v>
      </c>
      <c r="G19" s="42" t="s">
        <v>912</v>
      </c>
      <c r="H19" t="s">
        <v>911</v>
      </c>
      <c r="K19" s="48" t="s">
        <v>351</v>
      </c>
      <c r="L19" s="52" t="s">
        <v>933</v>
      </c>
    </row>
    <row r="20" spans="1:12">
      <c r="A20" t="s">
        <v>909</v>
      </c>
      <c r="B20" s="58" t="s">
        <v>1031</v>
      </c>
      <c r="C20" s="42" t="s">
        <v>1031</v>
      </c>
      <c r="D20" t="s">
        <v>971</v>
      </c>
      <c r="E20" t="s">
        <v>910</v>
      </c>
      <c r="F20">
        <v>5</v>
      </c>
      <c r="G20" s="42" t="s">
        <v>912</v>
      </c>
      <c r="H20" t="s">
        <v>911</v>
      </c>
      <c r="K20" s="48" t="s">
        <v>351</v>
      </c>
      <c r="L20" s="52" t="s">
        <v>933</v>
      </c>
    </row>
    <row r="21" spans="1:12">
      <c r="A21" t="s">
        <v>909</v>
      </c>
      <c r="B21" s="58" t="s">
        <v>486</v>
      </c>
      <c r="C21" s="42" t="s">
        <v>486</v>
      </c>
      <c r="D21" t="s">
        <v>913</v>
      </c>
      <c r="E21" t="s">
        <v>910</v>
      </c>
      <c r="F21">
        <v>5</v>
      </c>
      <c r="G21" t="s">
        <v>912</v>
      </c>
      <c r="H21" t="s">
        <v>911</v>
      </c>
      <c r="K21" s="48" t="s">
        <v>351</v>
      </c>
      <c r="L21" s="52" t="s">
        <v>933</v>
      </c>
    </row>
    <row r="22" spans="1:12">
      <c r="A22" t="s">
        <v>909</v>
      </c>
      <c r="B22" s="58" t="s">
        <v>487</v>
      </c>
      <c r="C22" s="42" t="s">
        <v>487</v>
      </c>
      <c r="D22" t="s">
        <v>914</v>
      </c>
      <c r="E22" t="s">
        <v>910</v>
      </c>
      <c r="F22">
        <v>5</v>
      </c>
      <c r="G22" t="s">
        <v>912</v>
      </c>
      <c r="H22" t="s">
        <v>911</v>
      </c>
      <c r="K22" s="48" t="s">
        <v>351</v>
      </c>
      <c r="L22" s="52" t="s">
        <v>933</v>
      </c>
    </row>
    <row r="23" spans="1:12">
      <c r="A23" t="s">
        <v>909</v>
      </c>
      <c r="B23" s="58" t="s">
        <v>488</v>
      </c>
      <c r="C23" s="42" t="s">
        <v>488</v>
      </c>
      <c r="D23" t="s">
        <v>489</v>
      </c>
      <c r="E23" t="s">
        <v>910</v>
      </c>
      <c r="F23">
        <v>5</v>
      </c>
      <c r="G23" t="s">
        <v>912</v>
      </c>
      <c r="H23" t="s">
        <v>911</v>
      </c>
      <c r="K23" s="48" t="s">
        <v>351</v>
      </c>
      <c r="L23" s="52" t="s">
        <v>933</v>
      </c>
    </row>
    <row r="24" spans="1:12">
      <c r="A24" t="s">
        <v>909</v>
      </c>
      <c r="B24" s="58" t="s">
        <v>490</v>
      </c>
      <c r="C24" s="42" t="s">
        <v>490</v>
      </c>
      <c r="D24" t="s">
        <v>491</v>
      </c>
      <c r="E24" t="s">
        <v>910</v>
      </c>
      <c r="F24">
        <v>5</v>
      </c>
      <c r="G24" t="s">
        <v>912</v>
      </c>
      <c r="H24" t="s">
        <v>911</v>
      </c>
      <c r="K24" s="48" t="s">
        <v>351</v>
      </c>
      <c r="L24" s="52" t="s">
        <v>933</v>
      </c>
    </row>
    <row r="25" spans="1:12">
      <c r="A25" t="s">
        <v>909</v>
      </c>
      <c r="B25" s="58" t="s">
        <v>1144</v>
      </c>
      <c r="C25" s="42" t="s">
        <v>495</v>
      </c>
      <c r="D25" t="s">
        <v>496</v>
      </c>
      <c r="E25" t="s">
        <v>910</v>
      </c>
      <c r="F25">
        <v>5</v>
      </c>
      <c r="G25" t="s">
        <v>912</v>
      </c>
      <c r="H25" t="s">
        <v>912</v>
      </c>
      <c r="I25" s="42" t="s">
        <v>497</v>
      </c>
      <c r="J25" t="s">
        <v>498</v>
      </c>
      <c r="K25" s="48" t="s">
        <v>8</v>
      </c>
      <c r="L25" s="52" t="s">
        <v>933</v>
      </c>
    </row>
    <row r="26" spans="1:12">
      <c r="A26" t="s">
        <v>909</v>
      </c>
      <c r="B26" s="58" t="s">
        <v>1145</v>
      </c>
      <c r="C26" s="42" t="s">
        <v>499</v>
      </c>
      <c r="D26" t="s">
        <v>500</v>
      </c>
      <c r="E26" t="s">
        <v>910</v>
      </c>
      <c r="F26">
        <v>5</v>
      </c>
      <c r="G26" t="s">
        <v>912</v>
      </c>
      <c r="H26" t="s">
        <v>912</v>
      </c>
      <c r="I26" s="42" t="s">
        <v>501</v>
      </c>
      <c r="J26" t="s">
        <v>502</v>
      </c>
      <c r="K26" s="48" t="s">
        <v>8</v>
      </c>
      <c r="L26" s="52" t="s">
        <v>933</v>
      </c>
    </row>
    <row r="27" spans="1:12">
      <c r="A27" t="s">
        <v>909</v>
      </c>
      <c r="B27" s="58" t="s">
        <v>503</v>
      </c>
      <c r="C27" s="42" t="s">
        <v>503</v>
      </c>
      <c r="D27" t="s">
        <v>504</v>
      </c>
      <c r="E27" t="s">
        <v>910</v>
      </c>
      <c r="F27">
        <v>5</v>
      </c>
      <c r="G27" t="s">
        <v>912</v>
      </c>
      <c r="H27" t="s">
        <v>911</v>
      </c>
      <c r="K27" s="48" t="s">
        <v>8</v>
      </c>
      <c r="L27" s="52" t="s">
        <v>933</v>
      </c>
    </row>
    <row r="28" spans="1:12">
      <c r="A28" t="s">
        <v>909</v>
      </c>
      <c r="B28" s="58" t="s">
        <v>1146</v>
      </c>
      <c r="C28" s="42" t="s">
        <v>506</v>
      </c>
      <c r="D28" t="s">
        <v>507</v>
      </c>
      <c r="E28" t="s">
        <v>910</v>
      </c>
      <c r="F28">
        <v>5</v>
      </c>
      <c r="G28" t="s">
        <v>912</v>
      </c>
      <c r="H28" t="s">
        <v>912</v>
      </c>
      <c r="I28" s="42" t="s">
        <v>508</v>
      </c>
      <c r="J28" t="s">
        <v>509</v>
      </c>
      <c r="K28" s="48" t="s">
        <v>28</v>
      </c>
      <c r="L28" s="52" t="s">
        <v>934</v>
      </c>
    </row>
    <row r="29" spans="1:12">
      <c r="A29" t="s">
        <v>909</v>
      </c>
      <c r="B29" s="58" t="s">
        <v>1147</v>
      </c>
      <c r="C29" s="42" t="s">
        <v>506</v>
      </c>
      <c r="D29" t="s">
        <v>507</v>
      </c>
      <c r="E29" t="s">
        <v>910</v>
      </c>
      <c r="F29">
        <v>5</v>
      </c>
      <c r="G29" t="s">
        <v>912</v>
      </c>
      <c r="H29" t="s">
        <v>912</v>
      </c>
      <c r="I29" s="42" t="s">
        <v>510</v>
      </c>
      <c r="J29" t="s">
        <v>511</v>
      </c>
      <c r="K29" s="48" t="s">
        <v>28</v>
      </c>
      <c r="L29" s="52" t="s">
        <v>934</v>
      </c>
    </row>
    <row r="30" spans="1:12">
      <c r="A30" t="s">
        <v>909</v>
      </c>
      <c r="B30" s="58" t="s">
        <v>1148</v>
      </c>
      <c r="C30" s="42" t="s">
        <v>518</v>
      </c>
      <c r="D30" t="s">
        <v>517</v>
      </c>
      <c r="E30" t="s">
        <v>910</v>
      </c>
      <c r="F30">
        <v>5</v>
      </c>
      <c r="G30" t="s">
        <v>912</v>
      </c>
      <c r="H30" t="s">
        <v>912</v>
      </c>
      <c r="I30" s="42" t="s">
        <v>519</v>
      </c>
      <c r="J30" t="s">
        <v>520</v>
      </c>
      <c r="K30" s="48" t="s">
        <v>302</v>
      </c>
      <c r="L30" s="52" t="s">
        <v>935</v>
      </c>
    </row>
    <row r="31" spans="1:12">
      <c r="A31" t="s">
        <v>909</v>
      </c>
      <c r="B31" s="58" t="s">
        <v>1149</v>
      </c>
      <c r="C31" s="42" t="s">
        <v>518</v>
      </c>
      <c r="D31" t="s">
        <v>517</v>
      </c>
      <c r="E31" t="s">
        <v>910</v>
      </c>
      <c r="F31">
        <v>5</v>
      </c>
      <c r="G31" t="s">
        <v>912</v>
      </c>
      <c r="H31" t="s">
        <v>912</v>
      </c>
      <c r="I31" s="42" t="s">
        <v>521</v>
      </c>
      <c r="J31" t="s">
        <v>522</v>
      </c>
      <c r="K31" s="48" t="s">
        <v>302</v>
      </c>
      <c r="L31" s="52" t="s">
        <v>935</v>
      </c>
    </row>
    <row r="32" spans="1:12">
      <c r="A32" t="s">
        <v>909</v>
      </c>
      <c r="B32" s="58" t="s">
        <v>1150</v>
      </c>
      <c r="C32" s="42" t="s">
        <v>518</v>
      </c>
      <c r="D32" t="s">
        <v>517</v>
      </c>
      <c r="E32" t="s">
        <v>910</v>
      </c>
      <c r="F32">
        <v>5</v>
      </c>
      <c r="G32" t="s">
        <v>912</v>
      </c>
      <c r="H32" t="s">
        <v>912</v>
      </c>
      <c r="I32" s="42" t="s">
        <v>523</v>
      </c>
      <c r="J32" t="s">
        <v>524</v>
      </c>
      <c r="K32" s="48" t="s">
        <v>302</v>
      </c>
      <c r="L32" s="52" t="s">
        <v>935</v>
      </c>
    </row>
    <row r="33" spans="1:12">
      <c r="A33" t="s">
        <v>909</v>
      </c>
      <c r="B33" s="58" t="s">
        <v>1151</v>
      </c>
      <c r="C33" s="42" t="s">
        <v>518</v>
      </c>
      <c r="D33" t="s">
        <v>517</v>
      </c>
      <c r="E33" t="s">
        <v>910</v>
      </c>
      <c r="F33">
        <v>5</v>
      </c>
      <c r="G33" t="s">
        <v>912</v>
      </c>
      <c r="H33" t="s">
        <v>912</v>
      </c>
      <c r="I33" s="42" t="s">
        <v>525</v>
      </c>
      <c r="J33" t="s">
        <v>526</v>
      </c>
      <c r="K33" s="48" t="s">
        <v>302</v>
      </c>
      <c r="L33" s="52" t="s">
        <v>935</v>
      </c>
    </row>
    <row r="34" spans="1:12">
      <c r="A34" t="s">
        <v>909</v>
      </c>
      <c r="B34" s="58" t="s">
        <v>1152</v>
      </c>
      <c r="C34" s="42" t="s">
        <v>518</v>
      </c>
      <c r="D34" t="s">
        <v>517</v>
      </c>
      <c r="E34" t="s">
        <v>910</v>
      </c>
      <c r="F34">
        <v>5</v>
      </c>
      <c r="G34" t="s">
        <v>912</v>
      </c>
      <c r="H34" t="s">
        <v>912</v>
      </c>
      <c r="I34" s="42" t="s">
        <v>527</v>
      </c>
      <c r="J34" t="s">
        <v>528</v>
      </c>
      <c r="K34" s="48" t="s">
        <v>302</v>
      </c>
      <c r="L34" s="52" t="s">
        <v>935</v>
      </c>
    </row>
    <row r="35" spans="1:12">
      <c r="A35" t="s">
        <v>909</v>
      </c>
      <c r="B35" s="58" t="s">
        <v>1153</v>
      </c>
      <c r="C35" s="42" t="s">
        <v>518</v>
      </c>
      <c r="D35" t="s">
        <v>517</v>
      </c>
      <c r="E35" t="s">
        <v>910</v>
      </c>
      <c r="F35">
        <v>5</v>
      </c>
      <c r="G35" t="s">
        <v>912</v>
      </c>
      <c r="H35" t="s">
        <v>912</v>
      </c>
      <c r="I35" s="42" t="s">
        <v>529</v>
      </c>
      <c r="J35" t="s">
        <v>530</v>
      </c>
      <c r="K35" s="48" t="s">
        <v>302</v>
      </c>
      <c r="L35" s="52" t="s">
        <v>935</v>
      </c>
    </row>
    <row r="36" spans="1:12">
      <c r="A36" t="s">
        <v>909</v>
      </c>
      <c r="B36" s="58" t="s">
        <v>1154</v>
      </c>
      <c r="C36" s="42" t="s">
        <v>518</v>
      </c>
      <c r="D36" t="s">
        <v>517</v>
      </c>
      <c r="E36" t="s">
        <v>910</v>
      </c>
      <c r="F36">
        <v>5</v>
      </c>
      <c r="G36" t="s">
        <v>912</v>
      </c>
      <c r="H36" t="s">
        <v>912</v>
      </c>
      <c r="I36" s="42" t="s">
        <v>531</v>
      </c>
      <c r="J36" t="s">
        <v>530</v>
      </c>
      <c r="K36" s="48" t="s">
        <v>302</v>
      </c>
      <c r="L36" s="52" t="s">
        <v>935</v>
      </c>
    </row>
    <row r="37" spans="1:12">
      <c r="A37" t="s">
        <v>909</v>
      </c>
      <c r="B37" s="58" t="s">
        <v>1155</v>
      </c>
      <c r="C37" s="42" t="s">
        <v>518</v>
      </c>
      <c r="D37" t="s">
        <v>517</v>
      </c>
      <c r="E37" t="s">
        <v>910</v>
      </c>
      <c r="F37">
        <v>5</v>
      </c>
      <c r="G37" t="s">
        <v>912</v>
      </c>
      <c r="H37" t="s">
        <v>912</v>
      </c>
      <c r="I37" s="42" t="s">
        <v>532</v>
      </c>
      <c r="J37" t="s">
        <v>533</v>
      </c>
      <c r="K37" s="48" t="s">
        <v>302</v>
      </c>
      <c r="L37" s="52" t="s">
        <v>935</v>
      </c>
    </row>
    <row r="38" spans="1:12">
      <c r="A38" t="s">
        <v>909</v>
      </c>
      <c r="B38" s="58" t="s">
        <v>1156</v>
      </c>
      <c r="C38" s="42" t="s">
        <v>518</v>
      </c>
      <c r="D38" t="s">
        <v>517</v>
      </c>
      <c r="E38" t="s">
        <v>910</v>
      </c>
      <c r="F38">
        <v>5</v>
      </c>
      <c r="G38" t="s">
        <v>912</v>
      </c>
      <c r="H38" t="s">
        <v>912</v>
      </c>
      <c r="I38" s="42" t="s">
        <v>534</v>
      </c>
      <c r="J38" t="s">
        <v>533</v>
      </c>
      <c r="K38" s="48" t="s">
        <v>302</v>
      </c>
      <c r="L38" s="52" t="s">
        <v>935</v>
      </c>
    </row>
    <row r="39" spans="1:12">
      <c r="A39" t="s">
        <v>909</v>
      </c>
      <c r="B39" s="58" t="s">
        <v>1157</v>
      </c>
      <c r="C39" s="42" t="s">
        <v>518</v>
      </c>
      <c r="D39" t="s">
        <v>517</v>
      </c>
      <c r="E39" t="s">
        <v>910</v>
      </c>
      <c r="F39">
        <v>5</v>
      </c>
      <c r="G39" t="s">
        <v>912</v>
      </c>
      <c r="H39" t="s">
        <v>912</v>
      </c>
      <c r="I39" s="42" t="s">
        <v>535</v>
      </c>
      <c r="J39" t="s">
        <v>536</v>
      </c>
      <c r="K39" s="48" t="s">
        <v>302</v>
      </c>
      <c r="L39" s="52" t="s">
        <v>935</v>
      </c>
    </row>
    <row r="40" spans="1:12">
      <c r="A40" t="s">
        <v>909</v>
      </c>
      <c r="B40" s="58" t="s">
        <v>1158</v>
      </c>
      <c r="C40" s="42" t="s">
        <v>518</v>
      </c>
      <c r="D40" t="s">
        <v>517</v>
      </c>
      <c r="E40" t="s">
        <v>910</v>
      </c>
      <c r="F40">
        <v>5</v>
      </c>
      <c r="G40" t="s">
        <v>912</v>
      </c>
      <c r="H40" t="s">
        <v>912</v>
      </c>
      <c r="I40" s="42" t="s">
        <v>537</v>
      </c>
      <c r="J40" t="s">
        <v>427</v>
      </c>
      <c r="K40" s="48" t="s">
        <v>302</v>
      </c>
      <c r="L40" s="52" t="s">
        <v>935</v>
      </c>
    </row>
    <row r="41" spans="1:12">
      <c r="A41" t="s">
        <v>909</v>
      </c>
      <c r="B41" s="58" t="s">
        <v>1159</v>
      </c>
      <c r="C41" s="42" t="s">
        <v>518</v>
      </c>
      <c r="D41" t="s">
        <v>517</v>
      </c>
      <c r="E41" t="s">
        <v>910</v>
      </c>
      <c r="F41">
        <v>5</v>
      </c>
      <c r="G41" t="s">
        <v>912</v>
      </c>
      <c r="H41" t="s">
        <v>912</v>
      </c>
      <c r="I41" s="42" t="s">
        <v>538</v>
      </c>
      <c r="J41" t="s">
        <v>427</v>
      </c>
      <c r="K41" s="48" t="s">
        <v>302</v>
      </c>
      <c r="L41" s="52" t="s">
        <v>935</v>
      </c>
    </row>
    <row r="42" spans="1:12">
      <c r="A42" t="s">
        <v>909</v>
      </c>
      <c r="B42" s="58" t="s">
        <v>1160</v>
      </c>
      <c r="C42" s="42" t="s">
        <v>518</v>
      </c>
      <c r="D42" t="s">
        <v>517</v>
      </c>
      <c r="E42" t="s">
        <v>910</v>
      </c>
      <c r="F42">
        <v>5</v>
      </c>
      <c r="G42" t="s">
        <v>912</v>
      </c>
      <c r="H42" t="s">
        <v>912</v>
      </c>
      <c r="I42" s="42" t="s">
        <v>539</v>
      </c>
      <c r="J42" t="s">
        <v>540</v>
      </c>
      <c r="K42" s="48" t="s">
        <v>302</v>
      </c>
      <c r="L42" s="52" t="s">
        <v>935</v>
      </c>
    </row>
    <row r="43" spans="1:12">
      <c r="A43" t="s">
        <v>909</v>
      </c>
      <c r="B43" s="58" t="s">
        <v>1161</v>
      </c>
      <c r="C43" s="42" t="s">
        <v>518</v>
      </c>
      <c r="D43" t="s">
        <v>517</v>
      </c>
      <c r="E43" t="s">
        <v>910</v>
      </c>
      <c r="F43">
        <v>5</v>
      </c>
      <c r="G43" t="s">
        <v>912</v>
      </c>
      <c r="H43" t="s">
        <v>912</v>
      </c>
      <c r="I43" s="42" t="s">
        <v>680</v>
      </c>
      <c r="J43" t="s">
        <v>681</v>
      </c>
      <c r="K43" s="48" t="s">
        <v>302</v>
      </c>
      <c r="L43" s="52" t="s">
        <v>935</v>
      </c>
    </row>
    <row r="44" spans="1:12">
      <c r="A44" t="s">
        <v>909</v>
      </c>
      <c r="B44" s="58" t="s">
        <v>1162</v>
      </c>
      <c r="C44" s="42" t="s">
        <v>543</v>
      </c>
      <c r="D44" t="s">
        <v>544</v>
      </c>
      <c r="E44" t="s">
        <v>910</v>
      </c>
      <c r="F44">
        <v>5</v>
      </c>
      <c r="G44" t="s">
        <v>912</v>
      </c>
      <c r="H44" t="s">
        <v>912</v>
      </c>
      <c r="I44" s="42" t="s">
        <v>532</v>
      </c>
      <c r="J44" t="s">
        <v>533</v>
      </c>
      <c r="K44" s="48" t="s">
        <v>328</v>
      </c>
      <c r="L44" s="52" t="s">
        <v>935</v>
      </c>
    </row>
    <row r="45" spans="1:12">
      <c r="A45" t="s">
        <v>909</v>
      </c>
      <c r="B45" s="58" t="s">
        <v>1163</v>
      </c>
      <c r="C45" s="42" t="s">
        <v>543</v>
      </c>
      <c r="D45" t="s">
        <v>544</v>
      </c>
      <c r="E45" t="s">
        <v>910</v>
      </c>
      <c r="F45">
        <v>5</v>
      </c>
      <c r="G45" t="s">
        <v>912</v>
      </c>
      <c r="H45" t="s">
        <v>912</v>
      </c>
      <c r="I45" s="42" t="s">
        <v>534</v>
      </c>
      <c r="J45" t="s">
        <v>533</v>
      </c>
      <c r="K45" s="48" t="s">
        <v>328</v>
      </c>
      <c r="L45" s="52" t="s">
        <v>935</v>
      </c>
    </row>
    <row r="46" spans="1:12">
      <c r="A46" t="s">
        <v>909</v>
      </c>
      <c r="B46" s="58" t="s">
        <v>1164</v>
      </c>
      <c r="C46" s="42" t="s">
        <v>545</v>
      </c>
      <c r="D46" t="s">
        <v>546</v>
      </c>
      <c r="E46" t="s">
        <v>910</v>
      </c>
      <c r="F46">
        <v>5</v>
      </c>
      <c r="G46" t="s">
        <v>912</v>
      </c>
      <c r="H46" t="s">
        <v>912</v>
      </c>
      <c r="I46" s="42" t="s">
        <v>547</v>
      </c>
      <c r="J46" t="s">
        <v>530</v>
      </c>
      <c r="K46" s="48" t="s">
        <v>328</v>
      </c>
      <c r="L46" s="52" t="s">
        <v>935</v>
      </c>
    </row>
    <row r="47" spans="1:12">
      <c r="A47" t="s">
        <v>909</v>
      </c>
      <c r="B47" s="58" t="s">
        <v>1165</v>
      </c>
      <c r="C47" s="42" t="s">
        <v>545</v>
      </c>
      <c r="D47" t="s">
        <v>546</v>
      </c>
      <c r="E47" t="s">
        <v>910</v>
      </c>
      <c r="F47">
        <v>5</v>
      </c>
      <c r="G47" t="s">
        <v>912</v>
      </c>
      <c r="H47" t="s">
        <v>912</v>
      </c>
      <c r="I47" s="42" t="s">
        <v>548</v>
      </c>
      <c r="J47" t="s">
        <v>549</v>
      </c>
      <c r="K47" s="48" t="s">
        <v>328</v>
      </c>
      <c r="L47" s="52" t="s">
        <v>935</v>
      </c>
    </row>
    <row r="48" spans="1:12">
      <c r="A48" t="s">
        <v>909</v>
      </c>
      <c r="B48" s="58" t="s">
        <v>1166</v>
      </c>
      <c r="C48" s="42" t="s">
        <v>545</v>
      </c>
      <c r="D48" t="s">
        <v>546</v>
      </c>
      <c r="E48" t="s">
        <v>910</v>
      </c>
      <c r="F48">
        <v>5</v>
      </c>
      <c r="G48" t="s">
        <v>912</v>
      </c>
      <c r="H48" t="s">
        <v>912</v>
      </c>
      <c r="I48" s="42" t="s">
        <v>550</v>
      </c>
      <c r="J48" t="s">
        <v>549</v>
      </c>
      <c r="K48" s="48" t="s">
        <v>328</v>
      </c>
      <c r="L48" s="52" t="s">
        <v>935</v>
      </c>
    </row>
    <row r="49" spans="1:16">
      <c r="A49" t="s">
        <v>909</v>
      </c>
      <c r="B49" s="58" t="s">
        <v>1167</v>
      </c>
      <c r="C49" s="42" t="s">
        <v>545</v>
      </c>
      <c r="D49" t="s">
        <v>546</v>
      </c>
      <c r="E49" t="s">
        <v>910</v>
      </c>
      <c r="F49">
        <v>5</v>
      </c>
      <c r="G49" t="s">
        <v>912</v>
      </c>
      <c r="H49" t="s">
        <v>912</v>
      </c>
      <c r="I49" s="42" t="s">
        <v>551</v>
      </c>
      <c r="J49" t="s">
        <v>524</v>
      </c>
      <c r="K49" s="48" t="s">
        <v>328</v>
      </c>
      <c r="L49" s="52" t="s">
        <v>935</v>
      </c>
    </row>
    <row r="50" spans="1:16">
      <c r="A50" t="s">
        <v>909</v>
      </c>
      <c r="B50" s="58" t="s">
        <v>1168</v>
      </c>
      <c r="C50" s="42" t="s">
        <v>545</v>
      </c>
      <c r="D50" t="s">
        <v>546</v>
      </c>
      <c r="E50" t="s">
        <v>910</v>
      </c>
      <c r="F50">
        <v>5</v>
      </c>
      <c r="G50" t="s">
        <v>912</v>
      </c>
      <c r="H50" t="s">
        <v>912</v>
      </c>
      <c r="I50" s="42" t="s">
        <v>552</v>
      </c>
      <c r="J50" t="s">
        <v>524</v>
      </c>
      <c r="K50" s="48" t="s">
        <v>328</v>
      </c>
      <c r="L50" s="52" t="s">
        <v>935</v>
      </c>
    </row>
    <row r="51" spans="1:16">
      <c r="A51" t="s">
        <v>909</v>
      </c>
      <c r="B51" s="58" t="s">
        <v>1169</v>
      </c>
      <c r="C51" s="42" t="s">
        <v>545</v>
      </c>
      <c r="D51" t="s">
        <v>546</v>
      </c>
      <c r="E51" t="s">
        <v>910</v>
      </c>
      <c r="F51">
        <v>5</v>
      </c>
      <c r="G51" t="s">
        <v>912</v>
      </c>
      <c r="H51" t="s">
        <v>912</v>
      </c>
      <c r="I51" s="42" t="s">
        <v>553</v>
      </c>
      <c r="J51" t="s">
        <v>348</v>
      </c>
      <c r="K51" s="48" t="s">
        <v>328</v>
      </c>
      <c r="L51" s="52" t="s">
        <v>935</v>
      </c>
    </row>
    <row r="52" spans="1:16">
      <c r="A52" t="s">
        <v>909</v>
      </c>
      <c r="B52" s="58" t="s">
        <v>1170</v>
      </c>
      <c r="C52" s="42" t="s">
        <v>545</v>
      </c>
      <c r="D52" t="s">
        <v>546</v>
      </c>
      <c r="E52" t="s">
        <v>910</v>
      </c>
      <c r="F52">
        <v>5</v>
      </c>
      <c r="G52" t="s">
        <v>912</v>
      </c>
      <c r="H52" t="s">
        <v>912</v>
      </c>
      <c r="I52" s="42" t="s">
        <v>554</v>
      </c>
      <c r="J52" t="s">
        <v>348</v>
      </c>
      <c r="K52" s="48" t="s">
        <v>328</v>
      </c>
      <c r="L52" s="52" t="s">
        <v>935</v>
      </c>
    </row>
    <row r="53" spans="1:16">
      <c r="A53" t="s">
        <v>909</v>
      </c>
      <c r="B53" s="58" t="s">
        <v>1171</v>
      </c>
      <c r="C53" s="42" t="s">
        <v>545</v>
      </c>
      <c r="D53" t="s">
        <v>546</v>
      </c>
      <c r="E53" t="s">
        <v>910</v>
      </c>
      <c r="F53">
        <v>5</v>
      </c>
      <c r="G53" t="s">
        <v>912</v>
      </c>
      <c r="H53" t="s">
        <v>912</v>
      </c>
      <c r="I53" s="42" t="s">
        <v>555</v>
      </c>
      <c r="J53" t="s">
        <v>530</v>
      </c>
      <c r="K53" s="48" t="s">
        <v>328</v>
      </c>
      <c r="L53" s="52" t="s">
        <v>935</v>
      </c>
    </row>
    <row r="54" spans="1:16">
      <c r="A54" t="s">
        <v>909</v>
      </c>
      <c r="B54" s="58" t="s">
        <v>560</v>
      </c>
      <c r="C54" s="42" t="s">
        <v>560</v>
      </c>
      <c r="D54" t="s">
        <v>561</v>
      </c>
      <c r="E54" t="s">
        <v>910</v>
      </c>
      <c r="F54">
        <v>5</v>
      </c>
      <c r="G54" t="s">
        <v>912</v>
      </c>
      <c r="H54" t="s">
        <v>911</v>
      </c>
      <c r="K54" s="48" t="s">
        <v>328</v>
      </c>
      <c r="L54" s="52" t="s">
        <v>935</v>
      </c>
    </row>
    <row r="55" spans="1:16">
      <c r="A55" t="s">
        <v>909</v>
      </c>
      <c r="B55" s="58" t="s">
        <v>1172</v>
      </c>
      <c r="C55" s="42" t="s">
        <v>566</v>
      </c>
      <c r="D55" t="s">
        <v>567</v>
      </c>
      <c r="E55" t="s">
        <v>910</v>
      </c>
      <c r="F55">
        <v>5</v>
      </c>
      <c r="G55" t="s">
        <v>912</v>
      </c>
      <c r="H55" t="s">
        <v>912</v>
      </c>
      <c r="I55" s="42" t="s">
        <v>568</v>
      </c>
      <c r="J55" t="s">
        <v>569</v>
      </c>
      <c r="K55" s="48" t="s">
        <v>428</v>
      </c>
      <c r="L55" s="52" t="s">
        <v>936</v>
      </c>
    </row>
    <row r="56" spans="1:16">
      <c r="A56" t="s">
        <v>909</v>
      </c>
      <c r="B56" s="58" t="s">
        <v>1173</v>
      </c>
      <c r="C56" s="42" t="s">
        <v>566</v>
      </c>
      <c r="D56" t="s">
        <v>567</v>
      </c>
      <c r="E56" t="s">
        <v>910</v>
      </c>
      <c r="F56">
        <v>5</v>
      </c>
      <c r="G56" t="s">
        <v>912</v>
      </c>
      <c r="H56" t="s">
        <v>912</v>
      </c>
      <c r="I56" s="42" t="s">
        <v>570</v>
      </c>
      <c r="J56" t="s">
        <v>571</v>
      </c>
      <c r="K56" s="48" t="s">
        <v>428</v>
      </c>
      <c r="L56" s="52" t="s">
        <v>936</v>
      </c>
    </row>
    <row r="57" spans="1:16">
      <c r="A57" t="s">
        <v>909</v>
      </c>
      <c r="B57" s="58" t="s">
        <v>1174</v>
      </c>
      <c r="C57" s="42" t="s">
        <v>566</v>
      </c>
      <c r="D57" t="s">
        <v>567</v>
      </c>
      <c r="E57" t="s">
        <v>910</v>
      </c>
      <c r="F57">
        <v>5</v>
      </c>
      <c r="G57" t="s">
        <v>912</v>
      </c>
      <c r="H57" t="s">
        <v>912</v>
      </c>
      <c r="I57" t="s">
        <v>972</v>
      </c>
      <c r="J57" t="s">
        <v>973</v>
      </c>
      <c r="K57" s="48" t="s">
        <v>428</v>
      </c>
      <c r="L57" s="52" t="s">
        <v>936</v>
      </c>
      <c r="P57" s="53"/>
    </row>
    <row r="58" spans="1:16">
      <c r="A58" t="s">
        <v>909</v>
      </c>
      <c r="B58" s="58" t="s">
        <v>572</v>
      </c>
      <c r="C58" s="42" t="s">
        <v>572</v>
      </c>
      <c r="D58" t="s">
        <v>573</v>
      </c>
      <c r="E58" t="s">
        <v>910</v>
      </c>
      <c r="F58">
        <v>5</v>
      </c>
      <c r="G58" t="s">
        <v>912</v>
      </c>
      <c r="H58" t="s">
        <v>911</v>
      </c>
      <c r="K58" s="48" t="s">
        <v>428</v>
      </c>
      <c r="L58" s="52" t="s">
        <v>936</v>
      </c>
      <c r="P58" s="53"/>
    </row>
    <row r="59" spans="1:16">
      <c r="A59" t="s">
        <v>909</v>
      </c>
      <c r="B59" s="58" t="s">
        <v>576</v>
      </c>
      <c r="C59" s="42" t="s">
        <v>576</v>
      </c>
      <c r="D59" t="s">
        <v>577</v>
      </c>
      <c r="E59" t="s">
        <v>910</v>
      </c>
      <c r="F59">
        <v>5</v>
      </c>
      <c r="G59" t="s">
        <v>912</v>
      </c>
      <c r="H59" t="s">
        <v>911</v>
      </c>
      <c r="K59" s="48" t="s">
        <v>869</v>
      </c>
      <c r="L59" s="52" t="s">
        <v>577</v>
      </c>
      <c r="P59" s="53"/>
    </row>
    <row r="60" spans="1:16">
      <c r="A60" t="s">
        <v>909</v>
      </c>
      <c r="B60" s="58" t="s">
        <v>580</v>
      </c>
      <c r="C60" s="42" t="s">
        <v>580</v>
      </c>
      <c r="D60" t="s">
        <v>581</v>
      </c>
      <c r="E60" t="s">
        <v>910</v>
      </c>
      <c r="F60">
        <v>5</v>
      </c>
      <c r="G60" t="s">
        <v>912</v>
      </c>
      <c r="H60" t="s">
        <v>911</v>
      </c>
      <c r="K60" s="48" t="s">
        <v>408</v>
      </c>
      <c r="L60" s="52" t="s">
        <v>937</v>
      </c>
    </row>
    <row r="61" spans="1:16">
      <c r="A61" t="s">
        <v>909</v>
      </c>
      <c r="B61" s="58" t="s">
        <v>582</v>
      </c>
      <c r="C61" s="42" t="s">
        <v>582</v>
      </c>
      <c r="D61" t="s">
        <v>583</v>
      </c>
      <c r="E61" t="s">
        <v>910</v>
      </c>
      <c r="F61">
        <v>5</v>
      </c>
      <c r="G61" t="s">
        <v>912</v>
      </c>
      <c r="H61" t="s">
        <v>911</v>
      </c>
      <c r="K61" s="48" t="s">
        <v>330</v>
      </c>
      <c r="L61" s="52" t="s">
        <v>402</v>
      </c>
    </row>
    <row r="62" spans="1:16">
      <c r="A62" t="s">
        <v>909</v>
      </c>
      <c r="B62" s="58" t="s">
        <v>584</v>
      </c>
      <c r="C62" s="42" t="s">
        <v>584</v>
      </c>
      <c r="D62" t="s">
        <v>585</v>
      </c>
      <c r="E62" t="s">
        <v>910</v>
      </c>
      <c r="F62">
        <v>5</v>
      </c>
      <c r="G62" t="s">
        <v>912</v>
      </c>
      <c r="H62" t="s">
        <v>911</v>
      </c>
      <c r="K62" s="48" t="s">
        <v>870</v>
      </c>
      <c r="L62" s="52" t="s">
        <v>938</v>
      </c>
    </row>
    <row r="63" spans="1:16">
      <c r="A63" t="s">
        <v>909</v>
      </c>
      <c r="B63" s="58" t="s">
        <v>586</v>
      </c>
      <c r="C63" s="42" t="s">
        <v>586</v>
      </c>
      <c r="D63" t="s">
        <v>587</v>
      </c>
      <c r="E63" t="s">
        <v>910</v>
      </c>
      <c r="F63">
        <v>5</v>
      </c>
      <c r="G63" t="s">
        <v>912</v>
      </c>
      <c r="H63" t="s">
        <v>911</v>
      </c>
      <c r="K63" s="48" t="s">
        <v>329</v>
      </c>
      <c r="L63" s="52" t="s">
        <v>587</v>
      </c>
    </row>
    <row r="64" spans="1:16">
      <c r="A64" t="s">
        <v>909</v>
      </c>
      <c r="B64" s="58" t="s">
        <v>590</v>
      </c>
      <c r="C64" s="42" t="s">
        <v>590</v>
      </c>
      <c r="D64" t="s">
        <v>591</v>
      </c>
      <c r="E64" t="s">
        <v>910</v>
      </c>
      <c r="F64">
        <v>5</v>
      </c>
      <c r="G64" t="s">
        <v>912</v>
      </c>
      <c r="H64" t="s">
        <v>911</v>
      </c>
      <c r="K64" s="48" t="s">
        <v>352</v>
      </c>
      <c r="L64" s="52" t="s">
        <v>939</v>
      </c>
    </row>
    <row r="65" spans="1:12">
      <c r="A65" t="s">
        <v>909</v>
      </c>
      <c r="B65" s="58" t="s">
        <v>594</v>
      </c>
      <c r="C65" s="42" t="s">
        <v>594</v>
      </c>
      <c r="D65" t="s">
        <v>595</v>
      </c>
      <c r="E65" t="s">
        <v>910</v>
      </c>
      <c r="F65">
        <v>5</v>
      </c>
      <c r="G65" t="s">
        <v>912</v>
      </c>
      <c r="H65" t="s">
        <v>911</v>
      </c>
      <c r="K65" s="48" t="s">
        <v>407</v>
      </c>
      <c r="L65" s="52" t="s">
        <v>936</v>
      </c>
    </row>
    <row r="66" spans="1:12">
      <c r="A66" t="s">
        <v>909</v>
      </c>
      <c r="B66" s="58" t="s">
        <v>1032</v>
      </c>
      <c r="C66" s="42" t="s">
        <v>1032</v>
      </c>
      <c r="D66" t="s">
        <v>974</v>
      </c>
      <c r="E66" t="s">
        <v>910</v>
      </c>
      <c r="F66">
        <v>5</v>
      </c>
      <c r="G66" t="s">
        <v>912</v>
      </c>
      <c r="H66" t="s">
        <v>911</v>
      </c>
      <c r="K66" s="48" t="s">
        <v>303</v>
      </c>
      <c r="L66" s="52" t="s">
        <v>940</v>
      </c>
    </row>
    <row r="67" spans="1:12">
      <c r="A67" t="s">
        <v>909</v>
      </c>
      <c r="B67" s="58" t="s">
        <v>1033</v>
      </c>
      <c r="C67" s="42" t="s">
        <v>1033</v>
      </c>
      <c r="D67" t="s">
        <v>975</v>
      </c>
      <c r="E67" t="s">
        <v>910</v>
      </c>
      <c r="F67">
        <v>5</v>
      </c>
      <c r="G67" t="s">
        <v>912</v>
      </c>
      <c r="H67" t="s">
        <v>911</v>
      </c>
      <c r="K67" s="48" t="s">
        <v>303</v>
      </c>
      <c r="L67" s="52" t="s">
        <v>940</v>
      </c>
    </row>
    <row r="68" spans="1:12">
      <c r="A68" t="s">
        <v>909</v>
      </c>
      <c r="B68" s="58" t="s">
        <v>600</v>
      </c>
      <c r="C68" s="42" t="s">
        <v>600</v>
      </c>
      <c r="D68" t="s">
        <v>601</v>
      </c>
      <c r="E68" t="s">
        <v>910</v>
      </c>
      <c r="F68">
        <v>5</v>
      </c>
      <c r="G68" t="s">
        <v>912</v>
      </c>
      <c r="H68" t="s">
        <v>911</v>
      </c>
      <c r="K68" s="48" t="s">
        <v>303</v>
      </c>
      <c r="L68" s="52" t="s">
        <v>940</v>
      </c>
    </row>
    <row r="69" spans="1:12">
      <c r="A69" t="s">
        <v>909</v>
      </c>
      <c r="B69" s="58" t="s">
        <v>602</v>
      </c>
      <c r="C69" s="42" t="s">
        <v>602</v>
      </c>
      <c r="D69" t="s">
        <v>603</v>
      </c>
      <c r="E69" t="s">
        <v>910</v>
      </c>
      <c r="F69">
        <v>5</v>
      </c>
      <c r="G69" t="s">
        <v>912</v>
      </c>
      <c r="H69" t="s">
        <v>911</v>
      </c>
      <c r="K69" s="48" t="s">
        <v>303</v>
      </c>
      <c r="L69" s="52" t="s">
        <v>940</v>
      </c>
    </row>
    <row r="70" spans="1:12">
      <c r="A70" t="s">
        <v>909</v>
      </c>
      <c r="B70" s="58" t="s">
        <v>604</v>
      </c>
      <c r="C70" s="42" t="s">
        <v>604</v>
      </c>
      <c r="D70" t="s">
        <v>605</v>
      </c>
      <c r="E70" t="s">
        <v>910</v>
      </c>
      <c r="F70">
        <v>5</v>
      </c>
      <c r="G70" t="s">
        <v>912</v>
      </c>
      <c r="H70" t="s">
        <v>911</v>
      </c>
      <c r="K70" s="48" t="s">
        <v>303</v>
      </c>
      <c r="L70" s="52" t="s">
        <v>940</v>
      </c>
    </row>
    <row r="71" spans="1:12">
      <c r="A71" t="s">
        <v>909</v>
      </c>
      <c r="B71" s="58" t="s">
        <v>606</v>
      </c>
      <c r="C71" s="42" t="s">
        <v>606</v>
      </c>
      <c r="D71" t="s">
        <v>603</v>
      </c>
      <c r="E71" t="s">
        <v>910</v>
      </c>
      <c r="F71">
        <v>5</v>
      </c>
      <c r="G71" t="s">
        <v>912</v>
      </c>
      <c r="H71" t="s">
        <v>911</v>
      </c>
      <c r="K71" s="48" t="s">
        <v>303</v>
      </c>
      <c r="L71" s="52" t="s">
        <v>940</v>
      </c>
    </row>
    <row r="72" spans="1:12">
      <c r="A72" t="s">
        <v>909</v>
      </c>
      <c r="B72" s="58" t="s">
        <v>607</v>
      </c>
      <c r="C72" s="42" t="s">
        <v>607</v>
      </c>
      <c r="D72" t="s">
        <v>608</v>
      </c>
      <c r="E72" t="s">
        <v>910</v>
      </c>
      <c r="F72">
        <v>5</v>
      </c>
      <c r="G72" t="s">
        <v>912</v>
      </c>
      <c r="H72" t="s">
        <v>911</v>
      </c>
      <c r="K72" s="48" t="s">
        <v>303</v>
      </c>
      <c r="L72" s="52" t="s">
        <v>940</v>
      </c>
    </row>
    <row r="73" spans="1:12">
      <c r="A73" t="s">
        <v>909</v>
      </c>
      <c r="B73" s="58" t="s">
        <v>609</v>
      </c>
      <c r="C73" s="42" t="s">
        <v>609</v>
      </c>
      <c r="D73" t="s">
        <v>610</v>
      </c>
      <c r="E73" t="s">
        <v>910</v>
      </c>
      <c r="F73">
        <v>5</v>
      </c>
      <c r="G73" t="s">
        <v>912</v>
      </c>
      <c r="H73" t="s">
        <v>911</v>
      </c>
      <c r="K73" s="48" t="s">
        <v>303</v>
      </c>
      <c r="L73" s="52" t="s">
        <v>940</v>
      </c>
    </row>
    <row r="74" spans="1:12">
      <c r="A74" t="s">
        <v>909</v>
      </c>
      <c r="B74" s="58" t="s">
        <v>617</v>
      </c>
      <c r="C74" s="42" t="s">
        <v>617</v>
      </c>
      <c r="D74" t="s">
        <v>378</v>
      </c>
      <c r="E74" t="s">
        <v>910</v>
      </c>
      <c r="F74">
        <v>5</v>
      </c>
      <c r="G74" t="s">
        <v>912</v>
      </c>
      <c r="H74" t="s">
        <v>911</v>
      </c>
      <c r="K74" s="48" t="s">
        <v>304</v>
      </c>
      <c r="L74" s="52" t="s">
        <v>941</v>
      </c>
    </row>
    <row r="75" spans="1:12">
      <c r="A75" t="s">
        <v>909</v>
      </c>
      <c r="B75" s="58" t="s">
        <v>618</v>
      </c>
      <c r="C75" s="42" t="s">
        <v>618</v>
      </c>
      <c r="D75" t="s">
        <v>619</v>
      </c>
      <c r="E75" t="s">
        <v>910</v>
      </c>
      <c r="F75">
        <v>5</v>
      </c>
      <c r="G75" t="s">
        <v>912</v>
      </c>
      <c r="H75" t="s">
        <v>911</v>
      </c>
      <c r="K75" s="48" t="s">
        <v>235</v>
      </c>
      <c r="L75" s="52" t="s">
        <v>941</v>
      </c>
    </row>
    <row r="76" spans="1:12">
      <c r="A76" t="s">
        <v>909</v>
      </c>
      <c r="B76" s="58" t="s">
        <v>625</v>
      </c>
      <c r="C76" s="42" t="s">
        <v>625</v>
      </c>
      <c r="D76" t="s">
        <v>626</v>
      </c>
      <c r="E76" t="s">
        <v>910</v>
      </c>
      <c r="F76">
        <v>5</v>
      </c>
      <c r="G76" t="s">
        <v>912</v>
      </c>
      <c r="H76" t="s">
        <v>911</v>
      </c>
      <c r="K76" s="48" t="s">
        <v>178</v>
      </c>
      <c r="L76" s="52" t="s">
        <v>626</v>
      </c>
    </row>
    <row r="77" spans="1:12">
      <c r="A77" t="s">
        <v>909</v>
      </c>
      <c r="B77" s="58">
        <v>15010239003</v>
      </c>
      <c r="C77" s="42">
        <v>15010239003</v>
      </c>
      <c r="D77" t="s">
        <v>1872</v>
      </c>
      <c r="E77" t="s">
        <v>910</v>
      </c>
      <c r="F77">
        <v>5</v>
      </c>
      <c r="G77" t="s">
        <v>912</v>
      </c>
      <c r="H77" t="s">
        <v>911</v>
      </c>
      <c r="K77" s="48" t="s">
        <v>1872</v>
      </c>
      <c r="L77" s="52" t="s">
        <v>1872</v>
      </c>
    </row>
    <row r="78" spans="1:12">
      <c r="A78" t="s">
        <v>909</v>
      </c>
      <c r="B78" s="58" t="s">
        <v>627</v>
      </c>
      <c r="C78" s="42" t="s">
        <v>627</v>
      </c>
      <c r="D78" t="s">
        <v>1896</v>
      </c>
      <c r="E78" t="s">
        <v>910</v>
      </c>
      <c r="F78">
        <v>5</v>
      </c>
      <c r="G78" t="s">
        <v>912</v>
      </c>
      <c r="H78" t="s">
        <v>911</v>
      </c>
      <c r="K78" s="48" t="s">
        <v>925</v>
      </c>
      <c r="L78" s="52" t="s">
        <v>936</v>
      </c>
    </row>
    <row r="79" spans="1:12">
      <c r="A79" t="s">
        <v>909</v>
      </c>
      <c r="B79" s="58" t="s">
        <v>629</v>
      </c>
      <c r="C79" s="42" t="s">
        <v>629</v>
      </c>
      <c r="D79" t="s">
        <v>630</v>
      </c>
      <c r="E79" t="s">
        <v>910</v>
      </c>
      <c r="F79">
        <v>5</v>
      </c>
      <c r="G79" t="s">
        <v>912</v>
      </c>
      <c r="H79" t="s">
        <v>911</v>
      </c>
      <c r="K79" s="48" t="s">
        <v>45</v>
      </c>
      <c r="L79" s="52" t="s">
        <v>626</v>
      </c>
    </row>
    <row r="80" spans="1:12">
      <c r="A80" t="s">
        <v>909</v>
      </c>
      <c r="B80" s="58" t="s">
        <v>1175</v>
      </c>
      <c r="C80" s="42" t="s">
        <v>634</v>
      </c>
      <c r="D80" t="s">
        <v>632</v>
      </c>
      <c r="E80" t="s">
        <v>910</v>
      </c>
      <c r="F80">
        <v>5</v>
      </c>
      <c r="G80" t="s">
        <v>912</v>
      </c>
      <c r="H80" t="s">
        <v>912</v>
      </c>
      <c r="I80" s="42" t="s">
        <v>635</v>
      </c>
      <c r="J80" t="s">
        <v>636</v>
      </c>
      <c r="K80" s="48" t="s">
        <v>18</v>
      </c>
      <c r="L80" s="52" t="s">
        <v>940</v>
      </c>
    </row>
    <row r="81" spans="1:12">
      <c r="A81" t="s">
        <v>909</v>
      </c>
      <c r="B81" s="58" t="s">
        <v>1176</v>
      </c>
      <c r="C81" s="42" t="s">
        <v>1660</v>
      </c>
      <c r="D81" t="s">
        <v>632</v>
      </c>
      <c r="E81" t="s">
        <v>910</v>
      </c>
      <c r="F81">
        <v>5</v>
      </c>
      <c r="G81" t="s">
        <v>912</v>
      </c>
      <c r="H81" t="s">
        <v>912</v>
      </c>
      <c r="I81" s="42" t="s">
        <v>637</v>
      </c>
      <c r="J81" t="s">
        <v>638</v>
      </c>
      <c r="K81" s="48" t="s">
        <v>407</v>
      </c>
      <c r="L81" s="52" t="s">
        <v>936</v>
      </c>
    </row>
    <row r="82" spans="1:12">
      <c r="A82" t="s">
        <v>909</v>
      </c>
      <c r="B82" s="58" t="s">
        <v>1177</v>
      </c>
      <c r="C82" s="42" t="s">
        <v>1659</v>
      </c>
      <c r="D82" t="s">
        <v>632</v>
      </c>
      <c r="E82" t="s">
        <v>910</v>
      </c>
      <c r="F82" s="60">
        <f>+'Analitico Sistema'!G207+'Analitico Sistema'!G132-BALANCE!F81</f>
        <v>-54581714118</v>
      </c>
      <c r="G82" t="s">
        <v>912</v>
      </c>
      <c r="H82" t="s">
        <v>912</v>
      </c>
      <c r="I82" t="s">
        <v>976</v>
      </c>
      <c r="J82" t="s">
        <v>977</v>
      </c>
      <c r="K82" s="48" t="s">
        <v>1236</v>
      </c>
      <c r="L82" s="52" t="s">
        <v>940</v>
      </c>
    </row>
    <row r="83" spans="1:12">
      <c r="A83" t="s">
        <v>909</v>
      </c>
      <c r="B83" s="58" t="s">
        <v>1178</v>
      </c>
      <c r="C83" s="42" t="s">
        <v>634</v>
      </c>
      <c r="D83" t="s">
        <v>632</v>
      </c>
      <c r="E83" t="s">
        <v>910</v>
      </c>
      <c r="F83">
        <v>5</v>
      </c>
      <c r="G83" t="s">
        <v>912</v>
      </c>
      <c r="H83" t="s">
        <v>912</v>
      </c>
      <c r="I83" t="s">
        <v>978</v>
      </c>
      <c r="J83" t="s">
        <v>520</v>
      </c>
      <c r="K83" s="48" t="s">
        <v>407</v>
      </c>
      <c r="L83" s="52" t="s">
        <v>936</v>
      </c>
    </row>
    <row r="84" spans="1:12">
      <c r="A84" t="s">
        <v>909</v>
      </c>
      <c r="B84" s="58" t="s">
        <v>1179</v>
      </c>
      <c r="C84" s="42" t="s">
        <v>634</v>
      </c>
      <c r="D84" t="s">
        <v>632</v>
      </c>
      <c r="E84" t="s">
        <v>910</v>
      </c>
      <c r="F84">
        <v>5</v>
      </c>
      <c r="G84" t="s">
        <v>912</v>
      </c>
      <c r="H84" t="s">
        <v>912</v>
      </c>
      <c r="I84" t="s">
        <v>979</v>
      </c>
      <c r="J84" t="s">
        <v>427</v>
      </c>
      <c r="K84" s="48" t="s">
        <v>407</v>
      </c>
      <c r="L84" s="52" t="s">
        <v>936</v>
      </c>
    </row>
    <row r="85" spans="1:12">
      <c r="A85" t="s">
        <v>909</v>
      </c>
      <c r="B85" s="58" t="s">
        <v>1180</v>
      </c>
      <c r="C85" s="42" t="s">
        <v>634</v>
      </c>
      <c r="D85" t="s">
        <v>632</v>
      </c>
      <c r="E85" t="s">
        <v>910</v>
      </c>
      <c r="F85">
        <v>5</v>
      </c>
      <c r="G85" t="s">
        <v>912</v>
      </c>
      <c r="H85" t="s">
        <v>912</v>
      </c>
      <c r="I85" t="s">
        <v>980</v>
      </c>
      <c r="J85" t="s">
        <v>981</v>
      </c>
      <c r="K85" s="48" t="s">
        <v>407</v>
      </c>
      <c r="L85" s="52" t="s">
        <v>936</v>
      </c>
    </row>
    <row r="86" spans="1:12">
      <c r="A86" t="s">
        <v>909</v>
      </c>
      <c r="B86" s="58" t="s">
        <v>1181</v>
      </c>
      <c r="C86" s="42" t="s">
        <v>634</v>
      </c>
      <c r="D86" t="s">
        <v>632</v>
      </c>
      <c r="E86" t="s">
        <v>910</v>
      </c>
      <c r="F86">
        <v>5</v>
      </c>
      <c r="G86" t="s">
        <v>912</v>
      </c>
      <c r="H86" t="s">
        <v>912</v>
      </c>
      <c r="I86" t="s">
        <v>982</v>
      </c>
      <c r="J86" t="s">
        <v>530</v>
      </c>
      <c r="K86" s="48" t="s">
        <v>18</v>
      </c>
      <c r="L86" s="52" t="s">
        <v>940</v>
      </c>
    </row>
    <row r="87" spans="1:12">
      <c r="A87" t="s">
        <v>909</v>
      </c>
      <c r="B87" s="58" t="s">
        <v>1182</v>
      </c>
      <c r="C87" s="42" t="s">
        <v>634</v>
      </c>
      <c r="D87" t="s">
        <v>632</v>
      </c>
      <c r="E87" t="s">
        <v>910</v>
      </c>
      <c r="F87">
        <v>5</v>
      </c>
      <c r="G87" t="s">
        <v>912</v>
      </c>
      <c r="H87" t="s">
        <v>912</v>
      </c>
      <c r="I87" t="s">
        <v>983</v>
      </c>
      <c r="J87" t="s">
        <v>984</v>
      </c>
      <c r="K87" s="48" t="s">
        <v>407</v>
      </c>
      <c r="L87" s="52" t="s">
        <v>936</v>
      </c>
    </row>
    <row r="88" spans="1:12">
      <c r="A88" t="s">
        <v>909</v>
      </c>
      <c r="B88" s="58" t="s">
        <v>1035</v>
      </c>
      <c r="C88" s="42" t="s">
        <v>1035</v>
      </c>
      <c r="D88" t="s">
        <v>1016</v>
      </c>
      <c r="E88" t="s">
        <v>915</v>
      </c>
      <c r="F88">
        <v>5</v>
      </c>
      <c r="G88" t="s">
        <v>912</v>
      </c>
      <c r="H88" t="s">
        <v>911</v>
      </c>
      <c r="K88" s="48" t="s">
        <v>176</v>
      </c>
      <c r="L88" s="52" t="s">
        <v>176</v>
      </c>
    </row>
    <row r="89" spans="1:12">
      <c r="A89" t="s">
        <v>909</v>
      </c>
      <c r="B89" s="58" t="s">
        <v>1183</v>
      </c>
      <c r="C89" s="42" t="s">
        <v>645</v>
      </c>
      <c r="D89" t="s">
        <v>646</v>
      </c>
      <c r="E89" t="s">
        <v>915</v>
      </c>
      <c r="F89">
        <v>5</v>
      </c>
      <c r="G89" t="s">
        <v>912</v>
      </c>
      <c r="H89" t="s">
        <v>912</v>
      </c>
      <c r="I89" s="42" t="s">
        <v>647</v>
      </c>
      <c r="J89" t="s">
        <v>648</v>
      </c>
      <c r="K89" s="48" t="s">
        <v>340</v>
      </c>
      <c r="L89" s="52" t="s">
        <v>942</v>
      </c>
    </row>
    <row r="90" spans="1:12">
      <c r="A90" t="s">
        <v>909</v>
      </c>
      <c r="B90" s="58" t="s">
        <v>1184</v>
      </c>
      <c r="C90" s="42" t="s">
        <v>645</v>
      </c>
      <c r="D90" t="s">
        <v>646</v>
      </c>
      <c r="E90" t="s">
        <v>915</v>
      </c>
      <c r="F90">
        <v>5</v>
      </c>
      <c r="G90" t="s">
        <v>912</v>
      </c>
      <c r="H90" t="s">
        <v>912</v>
      </c>
      <c r="I90" s="42" t="s">
        <v>649</v>
      </c>
      <c r="J90" t="s">
        <v>650</v>
      </c>
      <c r="K90" s="48" t="s">
        <v>340</v>
      </c>
      <c r="L90" s="52" t="s">
        <v>942</v>
      </c>
    </row>
    <row r="91" spans="1:12">
      <c r="A91" t="s">
        <v>909</v>
      </c>
      <c r="B91" s="58" t="s">
        <v>1185</v>
      </c>
      <c r="C91" s="42" t="s">
        <v>645</v>
      </c>
      <c r="D91" t="s">
        <v>646</v>
      </c>
      <c r="E91" t="s">
        <v>915</v>
      </c>
      <c r="F91">
        <v>5</v>
      </c>
      <c r="G91" t="s">
        <v>912</v>
      </c>
      <c r="H91" t="s">
        <v>912</v>
      </c>
      <c r="I91" s="42" t="s">
        <v>651</v>
      </c>
      <c r="J91" t="s">
        <v>524</v>
      </c>
      <c r="K91" s="48" t="s">
        <v>340</v>
      </c>
      <c r="L91" s="52" t="s">
        <v>942</v>
      </c>
    </row>
    <row r="92" spans="1:12">
      <c r="A92" t="s">
        <v>909</v>
      </c>
      <c r="B92" s="58" t="s">
        <v>1186</v>
      </c>
      <c r="C92" s="42" t="s">
        <v>645</v>
      </c>
      <c r="D92" t="s">
        <v>646</v>
      </c>
      <c r="E92" t="s">
        <v>915</v>
      </c>
      <c r="F92">
        <v>5</v>
      </c>
      <c r="G92" t="s">
        <v>912</v>
      </c>
      <c r="H92" t="s">
        <v>912</v>
      </c>
      <c r="I92" s="42" t="s">
        <v>652</v>
      </c>
      <c r="J92" t="s">
        <v>653</v>
      </c>
      <c r="K92" s="48" t="s">
        <v>340</v>
      </c>
      <c r="L92" s="52" t="s">
        <v>942</v>
      </c>
    </row>
    <row r="93" spans="1:12">
      <c r="A93" t="s">
        <v>909</v>
      </c>
      <c r="B93" s="58" t="s">
        <v>1187</v>
      </c>
      <c r="C93" s="42" t="s">
        <v>645</v>
      </c>
      <c r="D93" t="s">
        <v>646</v>
      </c>
      <c r="E93" t="s">
        <v>915</v>
      </c>
      <c r="F93">
        <v>5</v>
      </c>
      <c r="G93" t="s">
        <v>912</v>
      </c>
      <c r="H93" t="s">
        <v>912</v>
      </c>
      <c r="I93" s="42" t="s">
        <v>654</v>
      </c>
      <c r="J93" t="s">
        <v>655</v>
      </c>
      <c r="K93" s="48" t="s">
        <v>340</v>
      </c>
      <c r="L93" s="52" t="s">
        <v>942</v>
      </c>
    </row>
    <row r="94" spans="1:12">
      <c r="A94" t="s">
        <v>909</v>
      </c>
      <c r="B94" s="58" t="s">
        <v>1188</v>
      </c>
      <c r="C94" s="42" t="s">
        <v>645</v>
      </c>
      <c r="D94" t="s">
        <v>646</v>
      </c>
      <c r="E94" t="s">
        <v>915</v>
      </c>
      <c r="F94">
        <v>5</v>
      </c>
      <c r="G94" t="s">
        <v>912</v>
      </c>
      <c r="H94" t="s">
        <v>912</v>
      </c>
      <c r="I94" s="42" t="s">
        <v>656</v>
      </c>
      <c r="J94" t="s">
        <v>657</v>
      </c>
      <c r="K94" s="48" t="s">
        <v>340</v>
      </c>
      <c r="L94" s="52" t="s">
        <v>942</v>
      </c>
    </row>
    <row r="95" spans="1:12">
      <c r="A95" t="s">
        <v>909</v>
      </c>
      <c r="B95" s="58" t="s">
        <v>1189</v>
      </c>
      <c r="C95" s="42" t="s">
        <v>645</v>
      </c>
      <c r="D95" t="s">
        <v>646</v>
      </c>
      <c r="E95" t="s">
        <v>915</v>
      </c>
      <c r="F95">
        <v>5</v>
      </c>
      <c r="G95" t="s">
        <v>912</v>
      </c>
      <c r="H95" t="s">
        <v>912</v>
      </c>
      <c r="I95" s="42" t="s">
        <v>658</v>
      </c>
      <c r="J95" t="s">
        <v>659</v>
      </c>
      <c r="K95" s="48" t="s">
        <v>340</v>
      </c>
      <c r="L95" s="52" t="s">
        <v>942</v>
      </c>
    </row>
    <row r="96" spans="1:12">
      <c r="A96" t="s">
        <v>909</v>
      </c>
      <c r="B96" s="58" t="s">
        <v>1190</v>
      </c>
      <c r="C96" s="42" t="s">
        <v>645</v>
      </c>
      <c r="D96" t="s">
        <v>646</v>
      </c>
      <c r="E96" t="s">
        <v>915</v>
      </c>
      <c r="F96">
        <v>5</v>
      </c>
      <c r="G96" t="s">
        <v>912</v>
      </c>
      <c r="H96" t="s">
        <v>912</v>
      </c>
      <c r="I96" s="42" t="s">
        <v>660</v>
      </c>
      <c r="J96" t="s">
        <v>661</v>
      </c>
      <c r="K96" s="48" t="s">
        <v>340</v>
      </c>
      <c r="L96" s="52" t="s">
        <v>942</v>
      </c>
    </row>
    <row r="97" spans="1:12">
      <c r="A97" t="s">
        <v>909</v>
      </c>
      <c r="B97" s="58" t="s">
        <v>1191</v>
      </c>
      <c r="C97" s="42" t="s">
        <v>645</v>
      </c>
      <c r="D97" t="s">
        <v>646</v>
      </c>
      <c r="E97" t="s">
        <v>915</v>
      </c>
      <c r="F97">
        <v>5</v>
      </c>
      <c r="G97" t="s">
        <v>912</v>
      </c>
      <c r="H97" t="s">
        <v>912</v>
      </c>
      <c r="I97" s="42" t="s">
        <v>662</v>
      </c>
      <c r="J97" t="s">
        <v>663</v>
      </c>
      <c r="K97" s="48" t="s">
        <v>340</v>
      </c>
      <c r="L97" s="52" t="s">
        <v>942</v>
      </c>
    </row>
    <row r="98" spans="1:12">
      <c r="A98" t="s">
        <v>909</v>
      </c>
      <c r="B98" s="58" t="s">
        <v>1192</v>
      </c>
      <c r="C98" s="42" t="s">
        <v>645</v>
      </c>
      <c r="D98" t="s">
        <v>646</v>
      </c>
      <c r="E98" t="s">
        <v>915</v>
      </c>
      <c r="F98">
        <v>5</v>
      </c>
      <c r="G98" t="s">
        <v>912</v>
      </c>
      <c r="H98" t="s">
        <v>912</v>
      </c>
      <c r="I98" s="42" t="s">
        <v>664</v>
      </c>
      <c r="J98" t="s">
        <v>665</v>
      </c>
      <c r="K98" s="48" t="s">
        <v>340</v>
      </c>
      <c r="L98" s="52" t="s">
        <v>942</v>
      </c>
    </row>
    <row r="99" spans="1:12">
      <c r="A99" t="s">
        <v>909</v>
      </c>
      <c r="B99" s="58" t="s">
        <v>1193</v>
      </c>
      <c r="C99" s="42" t="s">
        <v>645</v>
      </c>
      <c r="D99" t="s">
        <v>646</v>
      </c>
      <c r="E99" t="s">
        <v>915</v>
      </c>
      <c r="F99">
        <v>5</v>
      </c>
      <c r="G99" t="s">
        <v>912</v>
      </c>
      <c r="H99" t="s">
        <v>912</v>
      </c>
      <c r="I99" s="42" t="s">
        <v>666</v>
      </c>
      <c r="J99" t="s">
        <v>667</v>
      </c>
      <c r="K99" s="48" t="s">
        <v>340</v>
      </c>
      <c r="L99" s="52" t="s">
        <v>942</v>
      </c>
    </row>
    <row r="100" spans="1:12">
      <c r="A100" t="s">
        <v>909</v>
      </c>
      <c r="B100" s="58" t="s">
        <v>1194</v>
      </c>
      <c r="C100" s="42" t="s">
        <v>645</v>
      </c>
      <c r="D100" t="s">
        <v>646</v>
      </c>
      <c r="E100" t="s">
        <v>915</v>
      </c>
      <c r="F100">
        <v>5</v>
      </c>
      <c r="G100" t="s">
        <v>912</v>
      </c>
      <c r="H100" t="s">
        <v>912</v>
      </c>
      <c r="I100" s="42" t="s">
        <v>668</v>
      </c>
      <c r="J100" t="s">
        <v>669</v>
      </c>
      <c r="K100" s="48" t="s">
        <v>340</v>
      </c>
      <c r="L100" s="52" t="s">
        <v>942</v>
      </c>
    </row>
    <row r="101" spans="1:12">
      <c r="A101" t="s">
        <v>909</v>
      </c>
      <c r="B101" s="58" t="s">
        <v>1195</v>
      </c>
      <c r="C101" s="42" t="s">
        <v>645</v>
      </c>
      <c r="D101" t="s">
        <v>646</v>
      </c>
      <c r="E101" t="s">
        <v>915</v>
      </c>
      <c r="F101">
        <v>5</v>
      </c>
      <c r="G101" t="s">
        <v>912</v>
      </c>
      <c r="H101" t="s">
        <v>912</v>
      </c>
      <c r="I101" s="42" t="s">
        <v>670</v>
      </c>
      <c r="J101" t="s">
        <v>671</v>
      </c>
      <c r="K101" s="48" t="s">
        <v>340</v>
      </c>
      <c r="L101" s="52" t="s">
        <v>942</v>
      </c>
    </row>
    <row r="102" spans="1:12">
      <c r="A102" t="s">
        <v>909</v>
      </c>
      <c r="B102" s="58" t="s">
        <v>1196</v>
      </c>
      <c r="C102" s="42" t="s">
        <v>645</v>
      </c>
      <c r="D102" t="s">
        <v>646</v>
      </c>
      <c r="E102" t="s">
        <v>915</v>
      </c>
      <c r="F102">
        <v>5</v>
      </c>
      <c r="G102" t="s">
        <v>912</v>
      </c>
      <c r="H102" t="s">
        <v>912</v>
      </c>
      <c r="I102" s="42" t="s">
        <v>672</v>
      </c>
      <c r="J102" t="s">
        <v>673</v>
      </c>
      <c r="K102" s="48" t="s">
        <v>340</v>
      </c>
      <c r="L102" s="52" t="s">
        <v>942</v>
      </c>
    </row>
    <row r="103" spans="1:12">
      <c r="A103" t="s">
        <v>909</v>
      </c>
      <c r="B103" s="58" t="s">
        <v>1197</v>
      </c>
      <c r="C103" s="42" t="s">
        <v>645</v>
      </c>
      <c r="D103" t="s">
        <v>646</v>
      </c>
      <c r="E103" t="s">
        <v>915</v>
      </c>
      <c r="F103">
        <v>5</v>
      </c>
      <c r="G103" t="s">
        <v>912</v>
      </c>
      <c r="H103" t="s">
        <v>912</v>
      </c>
      <c r="I103" s="42" t="s">
        <v>674</v>
      </c>
      <c r="J103" t="s">
        <v>675</v>
      </c>
      <c r="K103" s="48" t="s">
        <v>340</v>
      </c>
      <c r="L103" s="52" t="s">
        <v>942</v>
      </c>
    </row>
    <row r="104" spans="1:12">
      <c r="A104" t="s">
        <v>909</v>
      </c>
      <c r="B104" s="58" t="s">
        <v>1198</v>
      </c>
      <c r="C104" s="42" t="s">
        <v>645</v>
      </c>
      <c r="D104" t="s">
        <v>646</v>
      </c>
      <c r="E104" t="s">
        <v>915</v>
      </c>
      <c r="F104">
        <v>5</v>
      </c>
      <c r="G104" t="s">
        <v>912</v>
      </c>
      <c r="H104" t="s">
        <v>912</v>
      </c>
      <c r="I104" t="s">
        <v>985</v>
      </c>
      <c r="J104" t="s">
        <v>665</v>
      </c>
      <c r="K104" s="48" t="s">
        <v>340</v>
      </c>
      <c r="L104" s="52" t="s">
        <v>942</v>
      </c>
    </row>
    <row r="105" spans="1:12">
      <c r="A105" t="s">
        <v>909</v>
      </c>
      <c r="B105" s="58" t="s">
        <v>1199</v>
      </c>
      <c r="C105" s="42" t="s">
        <v>645</v>
      </c>
      <c r="D105" t="s">
        <v>646</v>
      </c>
      <c r="E105" t="s">
        <v>915</v>
      </c>
      <c r="F105">
        <v>5</v>
      </c>
      <c r="G105" t="s">
        <v>912</v>
      </c>
      <c r="H105" t="s">
        <v>912</v>
      </c>
      <c r="I105" t="s">
        <v>986</v>
      </c>
      <c r="J105" t="s">
        <v>987</v>
      </c>
      <c r="K105" s="48" t="s">
        <v>340</v>
      </c>
      <c r="L105" s="52" t="s">
        <v>942</v>
      </c>
    </row>
    <row r="106" spans="1:12">
      <c r="A106" t="s">
        <v>909</v>
      </c>
      <c r="B106" s="58" t="s">
        <v>1200</v>
      </c>
      <c r="C106" s="42" t="s">
        <v>645</v>
      </c>
      <c r="D106" t="s">
        <v>646</v>
      </c>
      <c r="E106" t="s">
        <v>915</v>
      </c>
      <c r="F106">
        <v>5</v>
      </c>
      <c r="G106" t="s">
        <v>912</v>
      </c>
      <c r="H106" t="s">
        <v>912</v>
      </c>
      <c r="I106" t="s">
        <v>988</v>
      </c>
      <c r="J106" t="s">
        <v>989</v>
      </c>
      <c r="K106" s="48" t="s">
        <v>340</v>
      </c>
      <c r="L106" s="52" t="s">
        <v>942</v>
      </c>
    </row>
    <row r="107" spans="1:12">
      <c r="A107" t="s">
        <v>909</v>
      </c>
      <c r="B107" s="58" t="s">
        <v>1201</v>
      </c>
      <c r="C107" s="42" t="s">
        <v>645</v>
      </c>
      <c r="D107" t="s">
        <v>646</v>
      </c>
      <c r="E107" t="s">
        <v>915</v>
      </c>
      <c r="F107">
        <v>5</v>
      </c>
      <c r="G107" t="s">
        <v>912</v>
      </c>
      <c r="H107" t="s">
        <v>912</v>
      </c>
      <c r="I107" t="s">
        <v>990</v>
      </c>
      <c r="J107" t="s">
        <v>991</v>
      </c>
      <c r="K107" s="48" t="s">
        <v>340</v>
      </c>
      <c r="L107" s="52" t="s">
        <v>942</v>
      </c>
    </row>
    <row r="108" spans="1:12">
      <c r="A108" t="s">
        <v>909</v>
      </c>
      <c r="B108" s="58" t="s">
        <v>1202</v>
      </c>
      <c r="C108" s="42" t="s">
        <v>645</v>
      </c>
      <c r="D108" t="s">
        <v>646</v>
      </c>
      <c r="E108" t="s">
        <v>915</v>
      </c>
      <c r="F108">
        <v>5</v>
      </c>
      <c r="G108" t="s">
        <v>912</v>
      </c>
      <c r="H108" t="s">
        <v>912</v>
      </c>
      <c r="I108" t="s">
        <v>992</v>
      </c>
      <c r="J108" t="s">
        <v>993</v>
      </c>
      <c r="K108" s="48" t="s">
        <v>340</v>
      </c>
      <c r="L108" s="52" t="s">
        <v>942</v>
      </c>
    </row>
    <row r="109" spans="1:12">
      <c r="A109" t="s">
        <v>909</v>
      </c>
      <c r="B109" s="58" t="s">
        <v>1203</v>
      </c>
      <c r="C109" s="42" t="s">
        <v>645</v>
      </c>
      <c r="D109" t="s">
        <v>646</v>
      </c>
      <c r="E109" t="s">
        <v>915</v>
      </c>
      <c r="F109">
        <v>5</v>
      </c>
      <c r="G109" t="s">
        <v>912</v>
      </c>
      <c r="H109" t="s">
        <v>912</v>
      </c>
      <c r="I109" t="s">
        <v>994</v>
      </c>
      <c r="J109" t="s">
        <v>533</v>
      </c>
      <c r="K109" s="48" t="s">
        <v>340</v>
      </c>
      <c r="L109" s="52" t="s">
        <v>942</v>
      </c>
    </row>
    <row r="110" spans="1:12">
      <c r="A110" t="s">
        <v>909</v>
      </c>
      <c r="B110" s="58" t="s">
        <v>1204</v>
      </c>
      <c r="C110" s="42" t="s">
        <v>1034</v>
      </c>
      <c r="D110" t="s">
        <v>1013</v>
      </c>
      <c r="E110" t="s">
        <v>915</v>
      </c>
      <c r="F110">
        <v>5</v>
      </c>
      <c r="G110" t="s">
        <v>912</v>
      </c>
      <c r="H110" t="s">
        <v>912</v>
      </c>
      <c r="I110" t="s">
        <v>1014</v>
      </c>
      <c r="J110" t="s">
        <v>1015</v>
      </c>
      <c r="K110" s="48" t="s">
        <v>340</v>
      </c>
      <c r="L110" s="52" t="s">
        <v>942</v>
      </c>
    </row>
    <row r="111" spans="1:12">
      <c r="A111" t="s">
        <v>909</v>
      </c>
      <c r="B111" s="58" t="s">
        <v>1205</v>
      </c>
      <c r="C111" s="42" t="s">
        <v>676</v>
      </c>
      <c r="D111" t="s">
        <v>677</v>
      </c>
      <c r="E111" t="s">
        <v>915</v>
      </c>
      <c r="F111">
        <v>5</v>
      </c>
      <c r="G111" t="s">
        <v>912</v>
      </c>
      <c r="H111" t="s">
        <v>912</v>
      </c>
      <c r="I111" s="42" t="s">
        <v>519</v>
      </c>
      <c r="J111" t="s">
        <v>520</v>
      </c>
      <c r="K111" s="48" t="s">
        <v>392</v>
      </c>
      <c r="L111" s="52" t="s">
        <v>943</v>
      </c>
    </row>
    <row r="112" spans="1:12">
      <c r="A112" t="s">
        <v>909</v>
      </c>
      <c r="B112" s="58" t="s">
        <v>1206</v>
      </c>
      <c r="C112" s="42" t="s">
        <v>676</v>
      </c>
      <c r="D112" t="s">
        <v>677</v>
      </c>
      <c r="E112" t="s">
        <v>915</v>
      </c>
      <c r="F112">
        <v>5</v>
      </c>
      <c r="G112" t="s">
        <v>912</v>
      </c>
      <c r="H112" t="s">
        <v>912</v>
      </c>
      <c r="I112" s="42" t="s">
        <v>521</v>
      </c>
      <c r="J112" t="s">
        <v>522</v>
      </c>
      <c r="K112" s="48" t="s">
        <v>392</v>
      </c>
      <c r="L112" s="52" t="s">
        <v>943</v>
      </c>
    </row>
    <row r="113" spans="1:12">
      <c r="A113" t="s">
        <v>909</v>
      </c>
      <c r="B113" s="58" t="s">
        <v>1207</v>
      </c>
      <c r="C113" s="42" t="s">
        <v>676</v>
      </c>
      <c r="D113" t="s">
        <v>677</v>
      </c>
      <c r="E113" t="s">
        <v>915</v>
      </c>
      <c r="F113">
        <v>5</v>
      </c>
      <c r="G113" t="s">
        <v>912</v>
      </c>
      <c r="H113" t="s">
        <v>912</v>
      </c>
      <c r="I113" s="42" t="s">
        <v>529</v>
      </c>
      <c r="J113" t="s">
        <v>530</v>
      </c>
      <c r="K113" s="48" t="s">
        <v>392</v>
      </c>
      <c r="L113" s="52" t="s">
        <v>943</v>
      </c>
    </row>
    <row r="114" spans="1:12">
      <c r="A114" t="s">
        <v>909</v>
      </c>
      <c r="B114" s="58" t="s">
        <v>1208</v>
      </c>
      <c r="C114" s="42" t="s">
        <v>676</v>
      </c>
      <c r="D114" t="s">
        <v>677</v>
      </c>
      <c r="E114" t="s">
        <v>915</v>
      </c>
      <c r="F114">
        <v>5</v>
      </c>
      <c r="G114" t="s">
        <v>912</v>
      </c>
      <c r="H114" t="s">
        <v>912</v>
      </c>
      <c r="I114" s="42" t="s">
        <v>531</v>
      </c>
      <c r="J114" t="s">
        <v>530</v>
      </c>
      <c r="K114" s="48" t="s">
        <v>392</v>
      </c>
      <c r="L114" s="52" t="s">
        <v>943</v>
      </c>
    </row>
    <row r="115" spans="1:12">
      <c r="A115" t="s">
        <v>909</v>
      </c>
      <c r="B115" s="58" t="s">
        <v>1209</v>
      </c>
      <c r="C115" s="42" t="s">
        <v>676</v>
      </c>
      <c r="D115" t="s">
        <v>677</v>
      </c>
      <c r="E115" t="s">
        <v>915</v>
      </c>
      <c r="F115">
        <v>5</v>
      </c>
      <c r="G115" t="s">
        <v>912</v>
      </c>
      <c r="H115" t="s">
        <v>912</v>
      </c>
      <c r="I115" s="42" t="s">
        <v>535</v>
      </c>
      <c r="J115" t="s">
        <v>536</v>
      </c>
      <c r="K115" s="48" t="s">
        <v>392</v>
      </c>
      <c r="L115" s="52" t="s">
        <v>943</v>
      </c>
    </row>
    <row r="116" spans="1:12">
      <c r="A116" t="s">
        <v>909</v>
      </c>
      <c r="B116" s="58" t="s">
        <v>1210</v>
      </c>
      <c r="C116" s="42" t="s">
        <v>676</v>
      </c>
      <c r="D116" t="s">
        <v>677</v>
      </c>
      <c r="E116" t="s">
        <v>915</v>
      </c>
      <c r="F116">
        <v>5</v>
      </c>
      <c r="G116" t="s">
        <v>912</v>
      </c>
      <c r="H116" t="s">
        <v>912</v>
      </c>
      <c r="I116" s="42" t="s">
        <v>678</v>
      </c>
      <c r="J116" t="s">
        <v>679</v>
      </c>
      <c r="K116" s="48" t="s">
        <v>392</v>
      </c>
      <c r="L116" s="52" t="s">
        <v>943</v>
      </c>
    </row>
    <row r="117" spans="1:12">
      <c r="A117" t="s">
        <v>909</v>
      </c>
      <c r="B117" s="58" t="s">
        <v>1211</v>
      </c>
      <c r="C117" s="42" t="s">
        <v>676</v>
      </c>
      <c r="D117" t="s">
        <v>677</v>
      </c>
      <c r="E117" t="s">
        <v>915</v>
      </c>
      <c r="F117">
        <v>5</v>
      </c>
      <c r="G117" t="s">
        <v>912</v>
      </c>
      <c r="H117" t="s">
        <v>912</v>
      </c>
      <c r="I117" s="42" t="s">
        <v>680</v>
      </c>
      <c r="J117" t="s">
        <v>681</v>
      </c>
      <c r="K117" s="48" t="s">
        <v>392</v>
      </c>
      <c r="L117" s="52" t="s">
        <v>943</v>
      </c>
    </row>
    <row r="118" spans="1:12">
      <c r="A118" t="s">
        <v>909</v>
      </c>
      <c r="B118" s="58" t="s">
        <v>1212</v>
      </c>
      <c r="C118" s="42" t="s">
        <v>676</v>
      </c>
      <c r="D118" t="s">
        <v>677</v>
      </c>
      <c r="E118" t="s">
        <v>915</v>
      </c>
      <c r="F118">
        <v>5</v>
      </c>
      <c r="G118" t="s">
        <v>912</v>
      </c>
      <c r="H118" t="s">
        <v>912</v>
      </c>
      <c r="I118" s="42" t="s">
        <v>682</v>
      </c>
      <c r="J118" t="s">
        <v>683</v>
      </c>
      <c r="K118" s="48" t="s">
        <v>392</v>
      </c>
      <c r="L118" s="52" t="s">
        <v>943</v>
      </c>
    </row>
    <row r="119" spans="1:12">
      <c r="A119" t="s">
        <v>909</v>
      </c>
      <c r="B119" s="58" t="s">
        <v>1213</v>
      </c>
      <c r="C119" s="42" t="s">
        <v>676</v>
      </c>
      <c r="D119" t="s">
        <v>677</v>
      </c>
      <c r="E119" t="s">
        <v>915</v>
      </c>
      <c r="F119">
        <v>5</v>
      </c>
      <c r="G119" t="s">
        <v>912</v>
      </c>
      <c r="H119" t="s">
        <v>912</v>
      </c>
      <c r="I119" s="42" t="s">
        <v>684</v>
      </c>
      <c r="J119" t="s">
        <v>685</v>
      </c>
      <c r="K119" s="48" t="s">
        <v>392</v>
      </c>
      <c r="L119" s="52" t="s">
        <v>943</v>
      </c>
    </row>
    <row r="120" spans="1:12">
      <c r="A120" t="s">
        <v>909</v>
      </c>
      <c r="B120" s="58" t="s">
        <v>1214</v>
      </c>
      <c r="C120" s="42" t="s">
        <v>676</v>
      </c>
      <c r="D120" t="s">
        <v>677</v>
      </c>
      <c r="E120" t="s">
        <v>915</v>
      </c>
      <c r="F120">
        <v>5</v>
      </c>
      <c r="G120" t="s">
        <v>912</v>
      </c>
      <c r="H120" t="s">
        <v>912</v>
      </c>
      <c r="I120" s="42" t="s">
        <v>686</v>
      </c>
      <c r="J120" t="s">
        <v>687</v>
      </c>
      <c r="K120" s="48" t="s">
        <v>392</v>
      </c>
      <c r="L120" s="52" t="s">
        <v>943</v>
      </c>
    </row>
    <row r="121" spans="1:12">
      <c r="A121" t="s">
        <v>909</v>
      </c>
      <c r="B121" s="58" t="s">
        <v>1215</v>
      </c>
      <c r="C121" s="42" t="s">
        <v>676</v>
      </c>
      <c r="D121" t="s">
        <v>677</v>
      </c>
      <c r="E121" t="s">
        <v>915</v>
      </c>
      <c r="F121">
        <v>5</v>
      </c>
      <c r="G121" t="s">
        <v>912</v>
      </c>
      <c r="H121" t="s">
        <v>912</v>
      </c>
      <c r="I121" s="42" t="s">
        <v>688</v>
      </c>
      <c r="J121" t="s">
        <v>689</v>
      </c>
      <c r="K121" s="48" t="s">
        <v>392</v>
      </c>
      <c r="L121" s="52" t="s">
        <v>943</v>
      </c>
    </row>
    <row r="122" spans="1:12">
      <c r="A122" t="s">
        <v>909</v>
      </c>
      <c r="B122" s="58" t="s">
        <v>1216</v>
      </c>
      <c r="C122" s="42" t="s">
        <v>676</v>
      </c>
      <c r="D122" t="s">
        <v>677</v>
      </c>
      <c r="E122" t="s">
        <v>915</v>
      </c>
      <c r="F122">
        <v>5</v>
      </c>
      <c r="G122" t="s">
        <v>912</v>
      </c>
      <c r="H122" t="s">
        <v>912</v>
      </c>
      <c r="I122" s="42" t="s">
        <v>690</v>
      </c>
      <c r="J122" t="s">
        <v>691</v>
      </c>
      <c r="K122" s="48" t="s">
        <v>392</v>
      </c>
      <c r="L122" s="52" t="s">
        <v>943</v>
      </c>
    </row>
    <row r="123" spans="1:12">
      <c r="A123" t="s">
        <v>909</v>
      </c>
      <c r="B123" s="58" t="s">
        <v>1217</v>
      </c>
      <c r="C123" s="42" t="s">
        <v>676</v>
      </c>
      <c r="D123" t="s">
        <v>677</v>
      </c>
      <c r="E123" t="s">
        <v>915</v>
      </c>
      <c r="F123">
        <v>5</v>
      </c>
      <c r="G123" t="s">
        <v>912</v>
      </c>
      <c r="H123" t="s">
        <v>912</v>
      </c>
      <c r="I123" s="42" t="s">
        <v>692</v>
      </c>
      <c r="J123" t="s">
        <v>693</v>
      </c>
      <c r="K123" s="48" t="s">
        <v>392</v>
      </c>
      <c r="L123" s="52" t="s">
        <v>943</v>
      </c>
    </row>
    <row r="124" spans="1:12">
      <c r="A124" t="s">
        <v>909</v>
      </c>
      <c r="B124" s="58" t="s">
        <v>1218</v>
      </c>
      <c r="C124" s="42" t="s">
        <v>676</v>
      </c>
      <c r="D124" t="s">
        <v>677</v>
      </c>
      <c r="E124" t="s">
        <v>915</v>
      </c>
      <c r="F124">
        <v>5</v>
      </c>
      <c r="G124" t="s">
        <v>912</v>
      </c>
      <c r="H124" t="s">
        <v>912</v>
      </c>
      <c r="I124" t="s">
        <v>995</v>
      </c>
      <c r="J124" t="s">
        <v>996</v>
      </c>
      <c r="K124" s="48" t="s">
        <v>392</v>
      </c>
      <c r="L124" s="52" t="s">
        <v>943</v>
      </c>
    </row>
    <row r="125" spans="1:12">
      <c r="A125" t="s">
        <v>909</v>
      </c>
      <c r="B125" s="58" t="s">
        <v>1219</v>
      </c>
      <c r="C125" s="42" t="s">
        <v>676</v>
      </c>
      <c r="D125" t="s">
        <v>677</v>
      </c>
      <c r="E125" t="s">
        <v>915</v>
      </c>
      <c r="F125">
        <v>5</v>
      </c>
      <c r="G125" t="s">
        <v>912</v>
      </c>
      <c r="H125" t="s">
        <v>912</v>
      </c>
      <c r="I125" t="s">
        <v>997</v>
      </c>
      <c r="J125" t="s">
        <v>998</v>
      </c>
      <c r="K125" s="48" t="s">
        <v>392</v>
      </c>
      <c r="L125" s="52" t="s">
        <v>943</v>
      </c>
    </row>
    <row r="126" spans="1:12">
      <c r="A126" t="s">
        <v>909</v>
      </c>
      <c r="B126" s="58" t="s">
        <v>1220</v>
      </c>
      <c r="C126" s="42" t="s">
        <v>676</v>
      </c>
      <c r="D126" t="s">
        <v>677</v>
      </c>
      <c r="E126" t="s">
        <v>915</v>
      </c>
      <c r="F126">
        <v>5</v>
      </c>
      <c r="G126" t="s">
        <v>912</v>
      </c>
      <c r="H126" t="s">
        <v>912</v>
      </c>
      <c r="I126" t="s">
        <v>999</v>
      </c>
      <c r="J126" t="s">
        <v>1000</v>
      </c>
      <c r="K126" s="48" t="s">
        <v>392</v>
      </c>
      <c r="L126" s="52" t="s">
        <v>943</v>
      </c>
    </row>
    <row r="127" spans="1:12">
      <c r="A127" t="s">
        <v>909</v>
      </c>
      <c r="B127" s="58" t="s">
        <v>1221</v>
      </c>
      <c r="C127" s="42" t="s">
        <v>676</v>
      </c>
      <c r="D127" t="s">
        <v>677</v>
      </c>
      <c r="E127" t="s">
        <v>915</v>
      </c>
      <c r="F127">
        <v>5</v>
      </c>
      <c r="G127" t="s">
        <v>912</v>
      </c>
      <c r="H127" t="s">
        <v>912</v>
      </c>
      <c r="I127" t="s">
        <v>1001</v>
      </c>
      <c r="J127" t="s">
        <v>1002</v>
      </c>
      <c r="K127" s="48" t="s">
        <v>392</v>
      </c>
      <c r="L127" s="52" t="s">
        <v>943</v>
      </c>
    </row>
    <row r="128" spans="1:12">
      <c r="A128" t="s">
        <v>909</v>
      </c>
      <c r="B128" s="58" t="s">
        <v>1222</v>
      </c>
      <c r="C128" s="42" t="s">
        <v>676</v>
      </c>
      <c r="D128" t="s">
        <v>677</v>
      </c>
      <c r="E128" t="s">
        <v>915</v>
      </c>
      <c r="F128">
        <v>5</v>
      </c>
      <c r="G128" t="s">
        <v>912</v>
      </c>
      <c r="H128" t="s">
        <v>912</v>
      </c>
      <c r="I128" t="s">
        <v>1003</v>
      </c>
      <c r="J128" t="s">
        <v>1004</v>
      </c>
      <c r="K128" s="48" t="s">
        <v>392</v>
      </c>
      <c r="L128" s="52" t="s">
        <v>943</v>
      </c>
    </row>
    <row r="129" spans="1:12">
      <c r="A129" t="s">
        <v>909</v>
      </c>
      <c r="B129" s="58" t="s">
        <v>1223</v>
      </c>
      <c r="C129" s="42" t="s">
        <v>676</v>
      </c>
      <c r="D129" t="s">
        <v>677</v>
      </c>
      <c r="E129" t="s">
        <v>915</v>
      </c>
      <c r="F129">
        <v>5</v>
      </c>
      <c r="G129" t="s">
        <v>912</v>
      </c>
      <c r="H129" t="s">
        <v>912</v>
      </c>
      <c r="I129" t="s">
        <v>1005</v>
      </c>
      <c r="J129" t="s">
        <v>1006</v>
      </c>
      <c r="K129" s="48" t="s">
        <v>392</v>
      </c>
      <c r="L129" s="52" t="s">
        <v>943</v>
      </c>
    </row>
    <row r="130" spans="1:12">
      <c r="A130" t="s">
        <v>909</v>
      </c>
      <c r="B130" s="58" t="s">
        <v>1224</v>
      </c>
      <c r="C130" s="42" t="s">
        <v>676</v>
      </c>
      <c r="D130" t="s">
        <v>677</v>
      </c>
      <c r="E130" t="s">
        <v>915</v>
      </c>
      <c r="F130">
        <v>5</v>
      </c>
      <c r="G130" t="s">
        <v>912</v>
      </c>
      <c r="H130" t="s">
        <v>912</v>
      </c>
      <c r="I130" t="s">
        <v>1007</v>
      </c>
      <c r="J130" t="s">
        <v>1008</v>
      </c>
      <c r="K130" s="48" t="s">
        <v>392</v>
      </c>
      <c r="L130" s="52" t="s">
        <v>943</v>
      </c>
    </row>
    <row r="131" spans="1:12">
      <c r="A131" t="s">
        <v>909</v>
      </c>
      <c r="B131" s="58" t="s">
        <v>1225</v>
      </c>
      <c r="C131" s="42" t="s">
        <v>676</v>
      </c>
      <c r="D131" t="s">
        <v>677</v>
      </c>
      <c r="E131" t="s">
        <v>915</v>
      </c>
      <c r="F131">
        <v>5</v>
      </c>
      <c r="G131" t="s">
        <v>912</v>
      </c>
      <c r="H131" t="s">
        <v>912</v>
      </c>
      <c r="I131" t="s">
        <v>1009</v>
      </c>
      <c r="J131" t="s">
        <v>1010</v>
      </c>
      <c r="K131" s="48" t="s">
        <v>392</v>
      </c>
      <c r="L131" s="52" t="s">
        <v>943</v>
      </c>
    </row>
    <row r="132" spans="1:12">
      <c r="A132" t="s">
        <v>909</v>
      </c>
      <c r="B132" s="58" t="s">
        <v>1226</v>
      </c>
      <c r="C132" s="42" t="s">
        <v>676</v>
      </c>
      <c r="D132" t="s">
        <v>677</v>
      </c>
      <c r="E132" t="s">
        <v>915</v>
      </c>
      <c r="F132">
        <v>5</v>
      </c>
      <c r="G132" t="s">
        <v>912</v>
      </c>
      <c r="H132" t="s">
        <v>912</v>
      </c>
      <c r="I132" t="s">
        <v>1011</v>
      </c>
      <c r="J132" t="s">
        <v>1012</v>
      </c>
      <c r="K132" s="48" t="s">
        <v>392</v>
      </c>
      <c r="L132" s="52" t="s">
        <v>943</v>
      </c>
    </row>
    <row r="133" spans="1:12">
      <c r="A133" t="s">
        <v>909</v>
      </c>
      <c r="B133" s="58" t="s">
        <v>699</v>
      </c>
      <c r="C133" s="42" t="s">
        <v>699</v>
      </c>
      <c r="D133" t="s">
        <v>700</v>
      </c>
      <c r="E133" t="s">
        <v>915</v>
      </c>
      <c r="F133">
        <v>5</v>
      </c>
      <c r="G133" t="s">
        <v>912</v>
      </c>
      <c r="H133" t="s">
        <v>911</v>
      </c>
      <c r="K133" s="48" t="s">
        <v>392</v>
      </c>
      <c r="L133" s="52" t="s">
        <v>943</v>
      </c>
    </row>
    <row r="134" spans="1:12">
      <c r="A134" t="s">
        <v>909</v>
      </c>
      <c r="B134" s="58" t="s">
        <v>703</v>
      </c>
      <c r="C134" s="42" t="s">
        <v>703</v>
      </c>
      <c r="D134" t="s">
        <v>916</v>
      </c>
      <c r="E134" t="s">
        <v>915</v>
      </c>
      <c r="F134">
        <v>5</v>
      </c>
      <c r="G134" t="s">
        <v>912</v>
      </c>
      <c r="H134" t="s">
        <v>911</v>
      </c>
      <c r="K134" s="48" t="s">
        <v>340</v>
      </c>
      <c r="L134" s="52" t="s">
        <v>943</v>
      </c>
    </row>
    <row r="135" spans="1:12">
      <c r="A135" t="s">
        <v>909</v>
      </c>
      <c r="B135" s="58" t="s">
        <v>704</v>
      </c>
      <c r="C135" s="42" t="s">
        <v>704</v>
      </c>
      <c r="D135" t="s">
        <v>917</v>
      </c>
      <c r="E135" t="s">
        <v>915</v>
      </c>
      <c r="F135">
        <v>5</v>
      </c>
      <c r="G135" t="s">
        <v>912</v>
      </c>
      <c r="H135" t="s">
        <v>911</v>
      </c>
      <c r="K135" s="48" t="s">
        <v>340</v>
      </c>
      <c r="L135" s="52" t="s">
        <v>943</v>
      </c>
    </row>
    <row r="136" spans="1:12">
      <c r="A136" t="s">
        <v>909</v>
      </c>
      <c r="B136" s="58" t="s">
        <v>710</v>
      </c>
      <c r="C136" s="42" t="s">
        <v>710</v>
      </c>
      <c r="D136" t="s">
        <v>711</v>
      </c>
      <c r="E136" t="s">
        <v>915</v>
      </c>
      <c r="F136">
        <v>5</v>
      </c>
      <c r="G136" t="s">
        <v>912</v>
      </c>
      <c r="H136" t="s">
        <v>911</v>
      </c>
      <c r="K136" s="48" t="s">
        <v>269</v>
      </c>
      <c r="L136" s="52" t="s">
        <v>711</v>
      </c>
    </row>
    <row r="137" spans="1:12">
      <c r="A137" t="s">
        <v>909</v>
      </c>
      <c r="B137" s="58" t="s">
        <v>712</v>
      </c>
      <c r="C137" s="42" t="s">
        <v>712</v>
      </c>
      <c r="D137" t="s">
        <v>337</v>
      </c>
      <c r="E137" t="s">
        <v>915</v>
      </c>
      <c r="F137">
        <v>5</v>
      </c>
      <c r="G137" t="s">
        <v>912</v>
      </c>
      <c r="H137" t="s">
        <v>911</v>
      </c>
      <c r="K137" s="48" t="s">
        <v>337</v>
      </c>
      <c r="L137" s="52" t="s">
        <v>944</v>
      </c>
    </row>
    <row r="138" spans="1:12">
      <c r="A138" t="s">
        <v>909</v>
      </c>
      <c r="B138" s="58" t="s">
        <v>715</v>
      </c>
      <c r="C138" s="42" t="s">
        <v>715</v>
      </c>
      <c r="D138" t="s">
        <v>716</v>
      </c>
      <c r="E138" t="s">
        <v>915</v>
      </c>
      <c r="F138">
        <v>5</v>
      </c>
      <c r="G138" t="s">
        <v>912</v>
      </c>
      <c r="H138" t="s">
        <v>911</v>
      </c>
      <c r="K138" s="48" t="s">
        <v>19</v>
      </c>
      <c r="L138" s="52" t="s">
        <v>945</v>
      </c>
    </row>
    <row r="139" spans="1:12">
      <c r="A139" t="s">
        <v>909</v>
      </c>
      <c r="B139" s="58" t="s">
        <v>1227</v>
      </c>
      <c r="C139" s="42" t="s">
        <v>722</v>
      </c>
      <c r="D139" t="s">
        <v>723</v>
      </c>
      <c r="E139" t="s">
        <v>915</v>
      </c>
      <c r="F139">
        <v>5</v>
      </c>
      <c r="G139" t="s">
        <v>912</v>
      </c>
      <c r="H139" t="s">
        <v>912</v>
      </c>
      <c r="I139" s="42" t="s">
        <v>724</v>
      </c>
      <c r="J139" t="s">
        <v>725</v>
      </c>
      <c r="K139" s="48" t="s">
        <v>881</v>
      </c>
      <c r="L139" s="52" t="s">
        <v>946</v>
      </c>
    </row>
    <row r="140" spans="1:12">
      <c r="A140" t="s">
        <v>909</v>
      </c>
      <c r="B140" s="58" t="s">
        <v>1228</v>
      </c>
      <c r="C140" s="42" t="s">
        <v>722</v>
      </c>
      <c r="D140" t="s">
        <v>723</v>
      </c>
      <c r="E140" t="s">
        <v>915</v>
      </c>
      <c r="F140">
        <v>5</v>
      </c>
      <c r="G140" t="s">
        <v>912</v>
      </c>
      <c r="H140" t="s">
        <v>912</v>
      </c>
      <c r="I140" s="42" t="s">
        <v>726</v>
      </c>
      <c r="J140" t="s">
        <v>727</v>
      </c>
      <c r="K140" s="48" t="s">
        <v>881</v>
      </c>
      <c r="L140" s="52" t="s">
        <v>946</v>
      </c>
    </row>
    <row r="141" spans="1:12">
      <c r="A141" t="s">
        <v>909</v>
      </c>
      <c r="B141" s="58" t="s">
        <v>1229</v>
      </c>
      <c r="C141" s="42" t="s">
        <v>722</v>
      </c>
      <c r="D141" t="s">
        <v>723</v>
      </c>
      <c r="E141" t="s">
        <v>915</v>
      </c>
      <c r="F141">
        <v>5</v>
      </c>
      <c r="G141" t="s">
        <v>912</v>
      </c>
      <c r="H141" t="s">
        <v>912</v>
      </c>
      <c r="I141" s="42" t="s">
        <v>728</v>
      </c>
      <c r="J141" t="s">
        <v>729</v>
      </c>
      <c r="K141" s="48" t="s">
        <v>881</v>
      </c>
      <c r="L141" s="52" t="s">
        <v>946</v>
      </c>
    </row>
    <row r="142" spans="1:12">
      <c r="A142" t="s">
        <v>909</v>
      </c>
      <c r="B142" s="58" t="s">
        <v>1230</v>
      </c>
      <c r="C142" s="42" t="s">
        <v>722</v>
      </c>
      <c r="D142" t="s">
        <v>723</v>
      </c>
      <c r="E142" t="s">
        <v>915</v>
      </c>
      <c r="F142">
        <v>5</v>
      </c>
      <c r="G142" t="s">
        <v>912</v>
      </c>
      <c r="H142" t="s">
        <v>912</v>
      </c>
      <c r="I142" s="42" t="s">
        <v>730</v>
      </c>
      <c r="J142" t="s">
        <v>731</v>
      </c>
      <c r="K142" s="48" t="s">
        <v>881</v>
      </c>
      <c r="L142" s="52" t="s">
        <v>946</v>
      </c>
    </row>
    <row r="143" spans="1:12">
      <c r="A143" t="s">
        <v>909</v>
      </c>
      <c r="B143" s="58" t="s">
        <v>1231</v>
      </c>
      <c r="C143" s="42" t="s">
        <v>722</v>
      </c>
      <c r="D143" t="s">
        <v>723</v>
      </c>
      <c r="E143" t="s">
        <v>915</v>
      </c>
      <c r="F143">
        <v>5</v>
      </c>
      <c r="G143" t="s">
        <v>912</v>
      </c>
      <c r="H143" t="s">
        <v>912</v>
      </c>
      <c r="I143" s="42" t="s">
        <v>732</v>
      </c>
      <c r="J143" t="s">
        <v>733</v>
      </c>
      <c r="K143" s="48" t="s">
        <v>881</v>
      </c>
      <c r="L143" s="52" t="s">
        <v>946</v>
      </c>
    </row>
    <row r="144" spans="1:12">
      <c r="A144" t="s">
        <v>909</v>
      </c>
      <c r="B144" s="58" t="s">
        <v>1232</v>
      </c>
      <c r="C144" s="42" t="s">
        <v>722</v>
      </c>
      <c r="D144" t="s">
        <v>723</v>
      </c>
      <c r="E144" t="s">
        <v>915</v>
      </c>
      <c r="F144">
        <v>5</v>
      </c>
      <c r="G144" t="s">
        <v>912</v>
      </c>
      <c r="H144" t="s">
        <v>912</v>
      </c>
      <c r="I144" s="42" t="s">
        <v>734</v>
      </c>
      <c r="J144" t="s">
        <v>735</v>
      </c>
      <c r="K144" s="48" t="s">
        <v>881</v>
      </c>
      <c r="L144" s="52" t="s">
        <v>946</v>
      </c>
    </row>
    <row r="145" spans="1:12">
      <c r="A145" t="s">
        <v>909</v>
      </c>
      <c r="B145" s="58" t="s">
        <v>1233</v>
      </c>
      <c r="C145" s="42" t="s">
        <v>722</v>
      </c>
      <c r="D145" t="s">
        <v>723</v>
      </c>
      <c r="E145" t="s">
        <v>915</v>
      </c>
      <c r="F145">
        <v>5</v>
      </c>
      <c r="G145" t="s">
        <v>912</v>
      </c>
      <c r="H145" t="s">
        <v>912</v>
      </c>
      <c r="I145" t="s">
        <v>1017</v>
      </c>
      <c r="J145" t="s">
        <v>1018</v>
      </c>
      <c r="K145" s="48" t="s">
        <v>881</v>
      </c>
      <c r="L145" s="52" t="s">
        <v>946</v>
      </c>
    </row>
    <row r="146" spans="1:12">
      <c r="A146" t="s">
        <v>909</v>
      </c>
      <c r="B146" s="58" t="s">
        <v>742</v>
      </c>
      <c r="C146" s="42" t="s">
        <v>742</v>
      </c>
      <c r="D146" t="s">
        <v>743</v>
      </c>
      <c r="E146" t="s">
        <v>915</v>
      </c>
      <c r="F146">
        <v>5</v>
      </c>
      <c r="G146" t="s">
        <v>912</v>
      </c>
      <c r="H146" t="s">
        <v>911</v>
      </c>
      <c r="K146" s="48" t="s">
        <v>40</v>
      </c>
      <c r="L146" s="52" t="s">
        <v>947</v>
      </c>
    </row>
    <row r="147" spans="1:12">
      <c r="A147" t="s">
        <v>909</v>
      </c>
      <c r="B147" s="58" t="s">
        <v>747</v>
      </c>
      <c r="C147" s="42" t="s">
        <v>747</v>
      </c>
      <c r="D147" t="s">
        <v>748</v>
      </c>
      <c r="E147" t="s">
        <v>915</v>
      </c>
      <c r="F147">
        <v>5</v>
      </c>
      <c r="G147" t="s">
        <v>912</v>
      </c>
      <c r="H147" t="s">
        <v>911</v>
      </c>
      <c r="K147" s="48" t="s">
        <v>369</v>
      </c>
      <c r="L147" s="52" t="s">
        <v>369</v>
      </c>
    </row>
    <row r="148" spans="1:12">
      <c r="A148" t="s">
        <v>909</v>
      </c>
      <c r="B148" s="58" t="s">
        <v>751</v>
      </c>
      <c r="C148" s="42" t="s">
        <v>751</v>
      </c>
      <c r="D148" t="s">
        <v>752</v>
      </c>
      <c r="E148" t="s">
        <v>915</v>
      </c>
      <c r="F148">
        <v>5</v>
      </c>
      <c r="G148" t="s">
        <v>912</v>
      </c>
      <c r="H148" t="s">
        <v>911</v>
      </c>
      <c r="K148" s="48" t="s">
        <v>155</v>
      </c>
      <c r="L148" s="52" t="s">
        <v>752</v>
      </c>
    </row>
    <row r="149" spans="1:12">
      <c r="A149" t="s">
        <v>909</v>
      </c>
      <c r="B149" s="58" t="s">
        <v>757</v>
      </c>
      <c r="C149" s="42" t="s">
        <v>757</v>
      </c>
      <c r="D149" t="s">
        <v>758</v>
      </c>
      <c r="E149" t="s">
        <v>915</v>
      </c>
      <c r="F149">
        <v>5</v>
      </c>
      <c r="G149" t="s">
        <v>912</v>
      </c>
      <c r="H149" t="s">
        <v>911</v>
      </c>
      <c r="K149" s="48" t="s">
        <v>882</v>
      </c>
      <c r="L149" s="52" t="s">
        <v>882</v>
      </c>
    </row>
    <row r="150" spans="1:12">
      <c r="A150" t="s">
        <v>909</v>
      </c>
      <c r="B150" s="58" t="s">
        <v>761</v>
      </c>
      <c r="C150" s="42" t="s">
        <v>761</v>
      </c>
      <c r="D150" t="s">
        <v>201</v>
      </c>
      <c r="E150" t="s">
        <v>915</v>
      </c>
      <c r="F150">
        <v>5</v>
      </c>
      <c r="G150" t="s">
        <v>912</v>
      </c>
      <c r="H150" t="s">
        <v>911</v>
      </c>
      <c r="K150" s="48" t="s">
        <v>201</v>
      </c>
      <c r="L150" s="52" t="s">
        <v>201</v>
      </c>
    </row>
    <row r="151" spans="1:12">
      <c r="A151" t="s">
        <v>909</v>
      </c>
      <c r="B151" s="58" t="s">
        <v>769</v>
      </c>
      <c r="C151" s="42" t="s">
        <v>769</v>
      </c>
      <c r="D151" t="s">
        <v>918</v>
      </c>
      <c r="E151" t="s">
        <v>915</v>
      </c>
      <c r="F151">
        <v>5</v>
      </c>
      <c r="G151" t="s">
        <v>912</v>
      </c>
      <c r="H151" t="s">
        <v>911</v>
      </c>
      <c r="K151" s="48">
        <v>0</v>
      </c>
      <c r="L151" s="52" t="s">
        <v>948</v>
      </c>
    </row>
    <row r="152" spans="1:12">
      <c r="A152" t="s">
        <v>909</v>
      </c>
      <c r="B152" s="58" t="s">
        <v>771</v>
      </c>
      <c r="C152" s="42" t="s">
        <v>771</v>
      </c>
      <c r="D152" t="s">
        <v>918</v>
      </c>
      <c r="E152" t="s">
        <v>915</v>
      </c>
      <c r="F152">
        <v>5</v>
      </c>
      <c r="G152" t="s">
        <v>912</v>
      </c>
      <c r="H152" t="s">
        <v>911</v>
      </c>
      <c r="K152" s="48">
        <v>0</v>
      </c>
      <c r="L152" s="52" t="s">
        <v>948</v>
      </c>
    </row>
    <row r="153" spans="1:12">
      <c r="A153" t="s">
        <v>909</v>
      </c>
      <c r="B153" s="58" t="s">
        <v>772</v>
      </c>
      <c r="C153" s="42" t="s">
        <v>772</v>
      </c>
      <c r="D153" t="s">
        <v>918</v>
      </c>
      <c r="E153" t="s">
        <v>915</v>
      </c>
      <c r="F153">
        <v>5</v>
      </c>
      <c r="G153" t="s">
        <v>912</v>
      </c>
      <c r="H153" t="s">
        <v>911</v>
      </c>
      <c r="K153" s="48">
        <v>0</v>
      </c>
      <c r="L153" s="52" t="s">
        <v>948</v>
      </c>
    </row>
    <row r="154" spans="1:12">
      <c r="A154" t="s">
        <v>909</v>
      </c>
      <c r="B154" s="58" t="s">
        <v>776</v>
      </c>
      <c r="C154" s="42" t="s">
        <v>776</v>
      </c>
      <c r="D154" t="s">
        <v>777</v>
      </c>
      <c r="E154" t="s">
        <v>915</v>
      </c>
      <c r="F154">
        <v>5</v>
      </c>
      <c r="G154" t="s">
        <v>912</v>
      </c>
      <c r="H154" t="s">
        <v>911</v>
      </c>
      <c r="K154" s="48" t="s">
        <v>307</v>
      </c>
      <c r="L154" s="52" t="s">
        <v>950</v>
      </c>
    </row>
    <row r="155" spans="1:12">
      <c r="A155" t="s">
        <v>909</v>
      </c>
      <c r="B155" s="58" t="s">
        <v>782</v>
      </c>
      <c r="C155" s="42" t="s">
        <v>782</v>
      </c>
      <c r="D155" t="s">
        <v>783</v>
      </c>
      <c r="E155" t="s">
        <v>915</v>
      </c>
      <c r="F155">
        <v>5</v>
      </c>
      <c r="G155" t="s">
        <v>912</v>
      </c>
      <c r="H155" t="s">
        <v>911</v>
      </c>
      <c r="K155" s="48" t="s">
        <v>332</v>
      </c>
      <c r="L155" s="52" t="s">
        <v>952</v>
      </c>
    </row>
    <row r="156" spans="1:12">
      <c r="A156" t="s">
        <v>909</v>
      </c>
      <c r="B156" s="58" t="s">
        <v>786</v>
      </c>
      <c r="C156" s="42" t="s">
        <v>786</v>
      </c>
      <c r="D156" t="s">
        <v>919</v>
      </c>
      <c r="E156" t="s">
        <v>915</v>
      </c>
      <c r="F156">
        <v>5</v>
      </c>
      <c r="G156" t="s">
        <v>912</v>
      </c>
      <c r="H156" t="s">
        <v>911</v>
      </c>
      <c r="K156" s="48" t="s">
        <v>256</v>
      </c>
      <c r="L156" s="52" t="s">
        <v>951</v>
      </c>
    </row>
    <row r="157" spans="1:12">
      <c r="A157" t="s">
        <v>909</v>
      </c>
      <c r="B157" s="58" t="s">
        <v>787</v>
      </c>
      <c r="C157" s="42" t="s">
        <v>787</v>
      </c>
      <c r="D157" t="s">
        <v>919</v>
      </c>
      <c r="E157" t="s">
        <v>915</v>
      </c>
      <c r="F157">
        <v>5</v>
      </c>
      <c r="G157" t="s">
        <v>912</v>
      </c>
      <c r="H157" t="s">
        <v>911</v>
      </c>
      <c r="K157" s="48" t="s">
        <v>256</v>
      </c>
      <c r="L157" s="52" t="s">
        <v>951</v>
      </c>
    </row>
    <row r="158" spans="1:12">
      <c r="A158" t="s">
        <v>909</v>
      </c>
      <c r="B158" s="58" t="s">
        <v>790</v>
      </c>
      <c r="C158" s="42" t="s">
        <v>790</v>
      </c>
      <c r="D158" t="s">
        <v>791</v>
      </c>
      <c r="E158" t="s">
        <v>915</v>
      </c>
      <c r="F158">
        <v>5</v>
      </c>
      <c r="G158" t="s">
        <v>912</v>
      </c>
      <c r="H158" t="s">
        <v>911</v>
      </c>
      <c r="K158" s="48" t="s">
        <v>251</v>
      </c>
      <c r="L158" s="52" t="s">
        <v>953</v>
      </c>
    </row>
    <row r="159" spans="1:12">
      <c r="A159" t="s">
        <v>909</v>
      </c>
      <c r="B159" s="58" t="s">
        <v>795</v>
      </c>
      <c r="C159" s="42" t="s">
        <v>795</v>
      </c>
      <c r="D159" t="s">
        <v>796</v>
      </c>
      <c r="E159" t="s">
        <v>915</v>
      </c>
      <c r="F159">
        <v>5</v>
      </c>
      <c r="G159" t="s">
        <v>912</v>
      </c>
      <c r="H159" t="s">
        <v>911</v>
      </c>
      <c r="K159" s="48" t="s">
        <v>251</v>
      </c>
      <c r="L159" s="52" t="s">
        <v>953</v>
      </c>
    </row>
    <row r="160" spans="1:12">
      <c r="A160" t="s">
        <v>909</v>
      </c>
      <c r="B160" s="58" t="s">
        <v>797</v>
      </c>
      <c r="C160" s="42" t="s">
        <v>797</v>
      </c>
      <c r="D160" t="s">
        <v>798</v>
      </c>
      <c r="E160" t="s">
        <v>915</v>
      </c>
      <c r="F160">
        <v>5</v>
      </c>
      <c r="G160" t="s">
        <v>912</v>
      </c>
      <c r="H160" t="s">
        <v>911</v>
      </c>
      <c r="K160" s="48" t="s">
        <v>251</v>
      </c>
      <c r="L160" s="52" t="s">
        <v>953</v>
      </c>
    </row>
    <row r="161" spans="1:12">
      <c r="A161" t="s">
        <v>909</v>
      </c>
      <c r="B161" s="58" t="s">
        <v>799</v>
      </c>
      <c r="C161" s="42" t="s">
        <v>799</v>
      </c>
      <c r="D161" t="s">
        <v>800</v>
      </c>
      <c r="E161" t="s">
        <v>915</v>
      </c>
      <c r="F161">
        <v>5</v>
      </c>
      <c r="G161" t="s">
        <v>912</v>
      </c>
      <c r="H161" t="s">
        <v>911</v>
      </c>
      <c r="K161" s="48" t="s">
        <v>251</v>
      </c>
      <c r="L161" s="52" t="s">
        <v>953</v>
      </c>
    </row>
    <row r="162" spans="1:12">
      <c r="A162" t="s">
        <v>909</v>
      </c>
      <c r="B162" s="58" t="s">
        <v>801</v>
      </c>
      <c r="C162" s="42" t="s">
        <v>801</v>
      </c>
      <c r="D162" t="s">
        <v>802</v>
      </c>
      <c r="E162" t="s">
        <v>915</v>
      </c>
      <c r="F162">
        <v>5</v>
      </c>
      <c r="G162" t="s">
        <v>912</v>
      </c>
      <c r="H162" t="s">
        <v>911</v>
      </c>
      <c r="K162" s="48" t="s">
        <v>251</v>
      </c>
      <c r="L162" s="52" t="s">
        <v>953</v>
      </c>
    </row>
    <row r="163" spans="1:12" s="54" customFormat="1">
      <c r="A163" s="54" t="s">
        <v>909</v>
      </c>
      <c r="B163" s="55" t="s">
        <v>924</v>
      </c>
      <c r="C163" s="55" t="s">
        <v>924</v>
      </c>
      <c r="D163" s="54" t="s">
        <v>923</v>
      </c>
      <c r="E163" s="54" t="s">
        <v>915</v>
      </c>
      <c r="F163" s="54">
        <v>5</v>
      </c>
      <c r="G163" s="54" t="s">
        <v>912</v>
      </c>
      <c r="H163" s="54" t="s">
        <v>911</v>
      </c>
      <c r="K163" s="54" t="s">
        <v>361</v>
      </c>
      <c r="L163" s="54" t="s">
        <v>949</v>
      </c>
    </row>
    <row r="164" spans="1:12">
      <c r="A164" t="s">
        <v>909</v>
      </c>
      <c r="B164" s="58" t="s">
        <v>1036</v>
      </c>
      <c r="C164" s="42" t="s">
        <v>1036</v>
      </c>
      <c r="D164" t="s">
        <v>1019</v>
      </c>
      <c r="E164" t="s">
        <v>915</v>
      </c>
      <c r="F164">
        <v>5</v>
      </c>
      <c r="G164" t="s">
        <v>912</v>
      </c>
      <c r="H164" t="s">
        <v>911</v>
      </c>
      <c r="K164" s="48" t="s">
        <v>332</v>
      </c>
      <c r="L164" s="52" t="s">
        <v>952</v>
      </c>
    </row>
    <row r="165" spans="1:12" ht="13.8" customHeight="1">
      <c r="A165" t="s">
        <v>909</v>
      </c>
      <c r="B165" s="58" t="s">
        <v>1037</v>
      </c>
      <c r="C165" s="42" t="s">
        <v>1037</v>
      </c>
      <c r="D165" t="s">
        <v>791</v>
      </c>
      <c r="E165" t="s">
        <v>915</v>
      </c>
      <c r="F165">
        <v>5</v>
      </c>
      <c r="G165" t="s">
        <v>912</v>
      </c>
      <c r="H165" t="s">
        <v>911</v>
      </c>
      <c r="K165" s="48" t="s">
        <v>251</v>
      </c>
      <c r="L165" s="52" t="s">
        <v>953</v>
      </c>
    </row>
    <row r="166" spans="1:12">
      <c r="A166" t="s">
        <v>909</v>
      </c>
      <c r="B166" s="58" t="s">
        <v>811</v>
      </c>
      <c r="C166" s="42" t="s">
        <v>811</v>
      </c>
      <c r="D166" t="s">
        <v>920</v>
      </c>
      <c r="E166" t="s">
        <v>910</v>
      </c>
      <c r="F166">
        <v>5</v>
      </c>
      <c r="G166" t="s">
        <v>912</v>
      </c>
      <c r="H166" t="s">
        <v>911</v>
      </c>
      <c r="K166" s="48" t="s">
        <v>62</v>
      </c>
      <c r="L166" s="52" t="s">
        <v>955</v>
      </c>
    </row>
    <row r="167" spans="1:12">
      <c r="A167" t="s">
        <v>909</v>
      </c>
      <c r="B167" s="58" t="s">
        <v>814</v>
      </c>
      <c r="C167" s="42" t="s">
        <v>814</v>
      </c>
      <c r="D167" t="s">
        <v>815</v>
      </c>
      <c r="E167" t="s">
        <v>910</v>
      </c>
      <c r="F167">
        <v>5</v>
      </c>
      <c r="G167" t="s">
        <v>912</v>
      </c>
      <c r="H167" t="s">
        <v>911</v>
      </c>
      <c r="K167" s="48" t="s">
        <v>333</v>
      </c>
      <c r="L167" s="52" t="s">
        <v>954</v>
      </c>
    </row>
    <row r="168" spans="1:12">
      <c r="A168" t="s">
        <v>909</v>
      </c>
      <c r="B168" s="58" t="s">
        <v>816</v>
      </c>
      <c r="C168" s="42" t="s">
        <v>816</v>
      </c>
      <c r="D168" t="s">
        <v>817</v>
      </c>
      <c r="E168" t="s">
        <v>910</v>
      </c>
      <c r="F168">
        <v>5</v>
      </c>
      <c r="G168" t="s">
        <v>912</v>
      </c>
      <c r="H168" t="s">
        <v>911</v>
      </c>
      <c r="K168" s="48" t="s">
        <v>333</v>
      </c>
      <c r="L168" s="52" t="s">
        <v>954</v>
      </c>
    </row>
    <row r="169" spans="1:12">
      <c r="A169" t="s">
        <v>909</v>
      </c>
      <c r="B169" s="58" t="s">
        <v>818</v>
      </c>
      <c r="C169" s="42" t="s">
        <v>818</v>
      </c>
      <c r="D169" t="s">
        <v>819</v>
      </c>
      <c r="E169" t="s">
        <v>910</v>
      </c>
      <c r="F169">
        <v>5</v>
      </c>
      <c r="G169" t="s">
        <v>912</v>
      </c>
      <c r="H169" t="s">
        <v>911</v>
      </c>
      <c r="K169" s="48" t="s">
        <v>179</v>
      </c>
      <c r="L169" s="52" t="s">
        <v>956</v>
      </c>
    </row>
    <row r="170" spans="1:12">
      <c r="A170" t="s">
        <v>909</v>
      </c>
      <c r="B170" s="58" t="s">
        <v>824</v>
      </c>
      <c r="C170" s="42" t="s">
        <v>824</v>
      </c>
      <c r="D170" t="s">
        <v>825</v>
      </c>
      <c r="E170" t="s">
        <v>910</v>
      </c>
      <c r="F170">
        <v>5</v>
      </c>
      <c r="G170" t="s">
        <v>912</v>
      </c>
      <c r="H170" t="s">
        <v>911</v>
      </c>
      <c r="K170" s="48" t="s">
        <v>165</v>
      </c>
      <c r="L170" s="52" t="s">
        <v>957</v>
      </c>
    </row>
    <row r="171" spans="1:12">
      <c r="A171" t="s">
        <v>909</v>
      </c>
      <c r="B171" s="58" t="s">
        <v>826</v>
      </c>
      <c r="C171" s="42" t="s">
        <v>826</v>
      </c>
      <c r="D171" t="s">
        <v>827</v>
      </c>
      <c r="E171" t="s">
        <v>910</v>
      </c>
      <c r="F171">
        <v>5</v>
      </c>
      <c r="G171" t="s">
        <v>912</v>
      </c>
      <c r="H171" t="s">
        <v>911</v>
      </c>
      <c r="K171" s="48" t="s">
        <v>165</v>
      </c>
      <c r="L171" s="52" t="s">
        <v>957</v>
      </c>
    </row>
    <row r="172" spans="1:12">
      <c r="A172" t="s">
        <v>909</v>
      </c>
      <c r="B172" s="58" t="s">
        <v>828</v>
      </c>
      <c r="C172" s="42" t="s">
        <v>828</v>
      </c>
      <c r="D172" t="s">
        <v>829</v>
      </c>
      <c r="E172" t="s">
        <v>910</v>
      </c>
      <c r="F172">
        <v>5</v>
      </c>
      <c r="G172" t="s">
        <v>912</v>
      </c>
      <c r="H172" t="s">
        <v>911</v>
      </c>
      <c r="K172" s="48" t="s">
        <v>165</v>
      </c>
      <c r="L172" s="52" t="s">
        <v>957</v>
      </c>
    </row>
    <row r="173" spans="1:12">
      <c r="A173" t="s">
        <v>909</v>
      </c>
      <c r="B173" s="58" t="s">
        <v>830</v>
      </c>
      <c r="C173" s="42" t="s">
        <v>830</v>
      </c>
      <c r="D173" t="s">
        <v>831</v>
      </c>
      <c r="E173" t="s">
        <v>910</v>
      </c>
      <c r="F173">
        <v>5</v>
      </c>
      <c r="G173" t="s">
        <v>912</v>
      </c>
      <c r="H173" t="s">
        <v>911</v>
      </c>
      <c r="K173" s="48" t="s">
        <v>353</v>
      </c>
      <c r="L173" s="52" t="s">
        <v>344</v>
      </c>
    </row>
    <row r="174" spans="1:12">
      <c r="A174" t="s">
        <v>909</v>
      </c>
      <c r="B174" s="58" t="s">
        <v>832</v>
      </c>
      <c r="C174" s="42" t="s">
        <v>832</v>
      </c>
      <c r="D174" t="s">
        <v>417</v>
      </c>
      <c r="E174" t="s">
        <v>910</v>
      </c>
      <c r="F174">
        <v>5</v>
      </c>
      <c r="G174" t="s">
        <v>912</v>
      </c>
      <c r="H174" t="s">
        <v>911</v>
      </c>
      <c r="K174" s="48" t="s">
        <v>354</v>
      </c>
      <c r="L174" s="52" t="s">
        <v>417</v>
      </c>
    </row>
    <row r="175" spans="1:12">
      <c r="A175" t="s">
        <v>909</v>
      </c>
      <c r="B175" s="58" t="s">
        <v>833</v>
      </c>
      <c r="C175" s="42" t="s">
        <v>833</v>
      </c>
      <c r="D175" t="s">
        <v>834</v>
      </c>
      <c r="E175" t="s">
        <v>910</v>
      </c>
      <c r="F175">
        <v>5</v>
      </c>
      <c r="G175" t="s">
        <v>912</v>
      </c>
      <c r="H175" t="s">
        <v>911</v>
      </c>
      <c r="K175" s="48" t="s">
        <v>355</v>
      </c>
      <c r="L175" s="52" t="s">
        <v>834</v>
      </c>
    </row>
    <row r="176" spans="1:12">
      <c r="A176" t="s">
        <v>909</v>
      </c>
      <c r="B176" s="58" t="s">
        <v>835</v>
      </c>
      <c r="C176" s="42" t="s">
        <v>835</v>
      </c>
      <c r="D176" t="s">
        <v>836</v>
      </c>
      <c r="E176" t="s">
        <v>910</v>
      </c>
      <c r="F176">
        <v>5</v>
      </c>
      <c r="G176" t="s">
        <v>912</v>
      </c>
      <c r="H176" t="s">
        <v>911</v>
      </c>
      <c r="K176" s="48" t="s">
        <v>891</v>
      </c>
      <c r="L176" s="52" t="s">
        <v>823</v>
      </c>
    </row>
    <row r="177" spans="1:12">
      <c r="A177" t="s">
        <v>909</v>
      </c>
      <c r="B177" s="58" t="s">
        <v>837</v>
      </c>
      <c r="C177" s="42" t="s">
        <v>837</v>
      </c>
      <c r="D177" t="s">
        <v>838</v>
      </c>
      <c r="E177" t="s">
        <v>910</v>
      </c>
      <c r="F177">
        <v>5</v>
      </c>
      <c r="G177" t="s">
        <v>912</v>
      </c>
      <c r="H177" t="s">
        <v>911</v>
      </c>
      <c r="K177" s="48" t="s">
        <v>891</v>
      </c>
      <c r="L177" s="52" t="s">
        <v>823</v>
      </c>
    </row>
    <row r="178" spans="1:12">
      <c r="A178" t="s">
        <v>909</v>
      </c>
      <c r="B178" s="58" t="s">
        <v>839</v>
      </c>
      <c r="C178" s="42" t="s">
        <v>839</v>
      </c>
      <c r="D178" t="s">
        <v>840</v>
      </c>
      <c r="E178" t="s">
        <v>910</v>
      </c>
      <c r="F178">
        <v>5</v>
      </c>
      <c r="G178" t="s">
        <v>912</v>
      </c>
      <c r="H178" t="s">
        <v>911</v>
      </c>
      <c r="K178" s="48" t="s">
        <v>165</v>
      </c>
      <c r="L178" s="52" t="s">
        <v>957</v>
      </c>
    </row>
    <row r="179" spans="1:12">
      <c r="A179" t="s">
        <v>909</v>
      </c>
      <c r="B179" s="58" t="s">
        <v>841</v>
      </c>
      <c r="C179" s="42" t="s">
        <v>841</v>
      </c>
      <c r="D179" t="s">
        <v>842</v>
      </c>
      <c r="E179" t="s">
        <v>910</v>
      </c>
      <c r="F179">
        <v>5</v>
      </c>
      <c r="G179" t="s">
        <v>912</v>
      </c>
      <c r="H179" t="s">
        <v>911</v>
      </c>
      <c r="K179" s="48" t="s">
        <v>429</v>
      </c>
      <c r="L179" s="52" t="s">
        <v>222</v>
      </c>
    </row>
    <row r="180" spans="1:12">
      <c r="A180" t="s">
        <v>909</v>
      </c>
      <c r="B180" s="58" t="s">
        <v>843</v>
      </c>
      <c r="C180" s="42" t="s">
        <v>843</v>
      </c>
      <c r="D180" t="s">
        <v>844</v>
      </c>
      <c r="E180" t="s">
        <v>910</v>
      </c>
      <c r="F180">
        <v>5</v>
      </c>
      <c r="G180" t="s">
        <v>912</v>
      </c>
      <c r="H180" t="s">
        <v>911</v>
      </c>
      <c r="K180" s="48" t="s">
        <v>892</v>
      </c>
      <c r="L180" s="52" t="s">
        <v>958</v>
      </c>
    </row>
    <row r="181" spans="1:12">
      <c r="A181" t="s">
        <v>909</v>
      </c>
      <c r="B181" s="58" t="s">
        <v>845</v>
      </c>
      <c r="C181" s="42" t="s">
        <v>845</v>
      </c>
      <c r="D181" t="s">
        <v>846</v>
      </c>
      <c r="E181" t="s">
        <v>910</v>
      </c>
      <c r="F181">
        <v>5</v>
      </c>
      <c r="G181" t="s">
        <v>912</v>
      </c>
      <c r="H181" t="s">
        <v>911</v>
      </c>
      <c r="K181" s="48" t="s">
        <v>72</v>
      </c>
      <c r="L181" s="52" t="s">
        <v>823</v>
      </c>
    </row>
    <row r="182" spans="1:12">
      <c r="A182" t="s">
        <v>909</v>
      </c>
      <c r="B182" s="58" t="s">
        <v>847</v>
      </c>
      <c r="C182" s="42" t="s">
        <v>847</v>
      </c>
      <c r="D182" t="s">
        <v>848</v>
      </c>
      <c r="E182" t="s">
        <v>910</v>
      </c>
      <c r="F182">
        <v>5</v>
      </c>
      <c r="G182" t="s">
        <v>912</v>
      </c>
      <c r="H182" t="s">
        <v>911</v>
      </c>
      <c r="K182" s="48" t="s">
        <v>72</v>
      </c>
      <c r="L182" s="52" t="s">
        <v>823</v>
      </c>
    </row>
    <row r="183" spans="1:12">
      <c r="A183" t="s">
        <v>909</v>
      </c>
      <c r="B183" s="58" t="s">
        <v>849</v>
      </c>
      <c r="C183" s="42" t="s">
        <v>849</v>
      </c>
      <c r="D183" t="s">
        <v>850</v>
      </c>
      <c r="E183" t="s">
        <v>910</v>
      </c>
      <c r="F183">
        <v>5</v>
      </c>
      <c r="G183" t="s">
        <v>912</v>
      </c>
      <c r="H183" t="s">
        <v>911</v>
      </c>
      <c r="K183" s="48" t="s">
        <v>72</v>
      </c>
      <c r="L183" s="52" t="s">
        <v>823</v>
      </c>
    </row>
    <row r="184" spans="1:12">
      <c r="A184" t="s">
        <v>909</v>
      </c>
      <c r="B184" s="58" t="s">
        <v>851</v>
      </c>
      <c r="C184" s="42" t="s">
        <v>851</v>
      </c>
      <c r="D184" t="s">
        <v>852</v>
      </c>
      <c r="E184" t="s">
        <v>910</v>
      </c>
      <c r="F184">
        <v>5</v>
      </c>
      <c r="G184" t="s">
        <v>912</v>
      </c>
      <c r="H184" t="s">
        <v>911</v>
      </c>
      <c r="K184" s="48" t="s">
        <v>72</v>
      </c>
      <c r="L184" s="52" t="s">
        <v>823</v>
      </c>
    </row>
    <row r="185" spans="1:12">
      <c r="A185" t="s">
        <v>909</v>
      </c>
      <c r="B185" s="58" t="s">
        <v>854</v>
      </c>
      <c r="C185" s="42" t="s">
        <v>854</v>
      </c>
      <c r="D185" t="s">
        <v>855</v>
      </c>
      <c r="E185" t="s">
        <v>910</v>
      </c>
      <c r="F185">
        <v>5</v>
      </c>
      <c r="G185" t="s">
        <v>912</v>
      </c>
      <c r="H185" t="s">
        <v>911</v>
      </c>
      <c r="K185" s="48" t="s">
        <v>416</v>
      </c>
      <c r="L185" s="52" t="s">
        <v>959</v>
      </c>
    </row>
    <row r="186" spans="1:12">
      <c r="A186" t="s">
        <v>909</v>
      </c>
      <c r="B186" s="58" t="s">
        <v>856</v>
      </c>
      <c r="C186" s="42" t="s">
        <v>856</v>
      </c>
      <c r="D186" t="s">
        <v>857</v>
      </c>
      <c r="E186" t="s">
        <v>910</v>
      </c>
      <c r="F186">
        <v>5</v>
      </c>
      <c r="G186" t="s">
        <v>912</v>
      </c>
      <c r="H186" t="s">
        <v>911</v>
      </c>
      <c r="K186" s="48" t="s">
        <v>890</v>
      </c>
      <c r="L186" s="52" t="s">
        <v>959</v>
      </c>
    </row>
    <row r="187" spans="1:12">
      <c r="A187" t="s">
        <v>909</v>
      </c>
      <c r="B187" s="58" t="s">
        <v>858</v>
      </c>
      <c r="C187" s="42" t="s">
        <v>858</v>
      </c>
      <c r="D187" t="s">
        <v>859</v>
      </c>
      <c r="E187" t="s">
        <v>910</v>
      </c>
      <c r="F187">
        <v>5</v>
      </c>
      <c r="G187" t="s">
        <v>912</v>
      </c>
      <c r="H187" t="s">
        <v>911</v>
      </c>
      <c r="K187" s="48" t="s">
        <v>265</v>
      </c>
      <c r="L187" s="52" t="s">
        <v>960</v>
      </c>
    </row>
    <row r="188" spans="1:12">
      <c r="A188" t="s">
        <v>909</v>
      </c>
      <c r="B188" s="58" t="s">
        <v>862</v>
      </c>
      <c r="C188" s="42" t="s">
        <v>862</v>
      </c>
      <c r="D188" t="s">
        <v>863</v>
      </c>
      <c r="E188" t="s">
        <v>910</v>
      </c>
      <c r="F188">
        <v>5</v>
      </c>
      <c r="G188" t="s">
        <v>912</v>
      </c>
      <c r="H188" t="s">
        <v>911</v>
      </c>
      <c r="K188" s="48" t="s">
        <v>72</v>
      </c>
      <c r="L188" s="52" t="s">
        <v>823</v>
      </c>
    </row>
    <row r="189" spans="1:12">
      <c r="A189" t="s">
        <v>909</v>
      </c>
      <c r="B189" s="58" t="s">
        <v>1038</v>
      </c>
      <c r="C189" s="42" t="s">
        <v>1038</v>
      </c>
      <c r="D189" t="s">
        <v>1020</v>
      </c>
      <c r="E189" t="s">
        <v>915</v>
      </c>
      <c r="F189">
        <v>5</v>
      </c>
      <c r="G189" t="s">
        <v>912</v>
      </c>
      <c r="H189" t="s">
        <v>911</v>
      </c>
      <c r="K189" s="48" t="s">
        <v>263</v>
      </c>
      <c r="L189" s="52" t="s">
        <v>1046</v>
      </c>
    </row>
    <row r="190" spans="1:12">
      <c r="A190" t="s">
        <v>909</v>
      </c>
      <c r="B190" s="58" t="s">
        <v>1039</v>
      </c>
      <c r="C190" s="42" t="s">
        <v>1039</v>
      </c>
      <c r="D190" t="s">
        <v>1021</v>
      </c>
      <c r="E190" t="s">
        <v>910</v>
      </c>
      <c r="F190">
        <v>5</v>
      </c>
      <c r="G190" t="s">
        <v>912</v>
      </c>
      <c r="H190" t="s">
        <v>911</v>
      </c>
      <c r="K190" s="48" t="s">
        <v>333</v>
      </c>
      <c r="L190" s="52" t="s">
        <v>954</v>
      </c>
    </row>
    <row r="191" spans="1:12">
      <c r="A191" t="s">
        <v>909</v>
      </c>
      <c r="B191" s="58" t="s">
        <v>1040</v>
      </c>
      <c r="C191" s="42" t="s">
        <v>1040</v>
      </c>
      <c r="D191" s="13" t="s">
        <v>1024</v>
      </c>
      <c r="E191" t="s">
        <v>910</v>
      </c>
      <c r="F191">
        <v>5</v>
      </c>
      <c r="G191" t="s">
        <v>912</v>
      </c>
      <c r="H191" t="s">
        <v>911</v>
      </c>
      <c r="K191" s="48" t="s">
        <v>179</v>
      </c>
      <c r="L191" s="52" t="s">
        <v>956</v>
      </c>
    </row>
    <row r="192" spans="1:12">
      <c r="A192" t="s">
        <v>909</v>
      </c>
      <c r="B192" s="58" t="s">
        <v>1041</v>
      </c>
      <c r="C192" s="42" t="s">
        <v>1041</v>
      </c>
      <c r="D192" t="s">
        <v>1025</v>
      </c>
      <c r="E192" t="s">
        <v>910</v>
      </c>
      <c r="F192">
        <v>5</v>
      </c>
      <c r="G192" t="s">
        <v>912</v>
      </c>
      <c r="H192" t="s">
        <v>911</v>
      </c>
      <c r="K192" s="48" t="s">
        <v>72</v>
      </c>
      <c r="L192" s="52" t="s">
        <v>823</v>
      </c>
    </row>
    <row r="193" spans="1:12">
      <c r="A193" t="s">
        <v>909</v>
      </c>
      <c r="B193" s="58" t="s">
        <v>1042</v>
      </c>
      <c r="C193" s="42" t="s">
        <v>1042</v>
      </c>
      <c r="D193" t="s">
        <v>1026</v>
      </c>
      <c r="E193" t="s">
        <v>910</v>
      </c>
      <c r="F193">
        <v>5</v>
      </c>
      <c r="G193" t="s">
        <v>912</v>
      </c>
      <c r="H193" t="s">
        <v>911</v>
      </c>
      <c r="K193" s="48" t="s">
        <v>72</v>
      </c>
      <c r="L193" s="52" t="s">
        <v>823</v>
      </c>
    </row>
    <row r="194" spans="1:12">
      <c r="A194" t="s">
        <v>909</v>
      </c>
      <c r="B194" s="58" t="s">
        <v>1043</v>
      </c>
      <c r="C194" s="42" t="s">
        <v>1043</v>
      </c>
      <c r="D194" t="s">
        <v>1027</v>
      </c>
      <c r="E194" t="s">
        <v>910</v>
      </c>
      <c r="F194">
        <v>5</v>
      </c>
      <c r="G194" t="s">
        <v>912</v>
      </c>
      <c r="H194" t="s">
        <v>911</v>
      </c>
      <c r="K194" s="48" t="s">
        <v>72</v>
      </c>
      <c r="L194" s="52" t="s">
        <v>823</v>
      </c>
    </row>
    <row r="195" spans="1:12">
      <c r="A195" t="s">
        <v>909</v>
      </c>
      <c r="B195" s="58" t="s">
        <v>1044</v>
      </c>
      <c r="C195" s="42" t="s">
        <v>1044</v>
      </c>
      <c r="D195" t="s">
        <v>1028</v>
      </c>
      <c r="E195" t="s">
        <v>910</v>
      </c>
      <c r="F195">
        <v>5</v>
      </c>
      <c r="G195" t="s">
        <v>912</v>
      </c>
      <c r="H195" t="s">
        <v>911</v>
      </c>
      <c r="K195" s="48" t="s">
        <v>72</v>
      </c>
      <c r="L195" s="52" t="s">
        <v>823</v>
      </c>
    </row>
    <row r="196" spans="1:12">
      <c r="A196" t="s">
        <v>909</v>
      </c>
      <c r="B196" s="58" t="s">
        <v>1045</v>
      </c>
      <c r="C196" s="42" t="s">
        <v>1045</v>
      </c>
      <c r="D196" t="s">
        <v>95</v>
      </c>
      <c r="E196" t="s">
        <v>910</v>
      </c>
      <c r="F196">
        <v>5</v>
      </c>
      <c r="G196" t="s">
        <v>912</v>
      </c>
      <c r="H196" t="s">
        <v>911</v>
      </c>
      <c r="K196" s="48" t="s">
        <v>84</v>
      </c>
      <c r="L196" s="48" t="s">
        <v>84</v>
      </c>
    </row>
    <row r="197" spans="1:12">
      <c r="A197" t="s">
        <v>909</v>
      </c>
      <c r="B197" s="58" t="s">
        <v>1097</v>
      </c>
      <c r="C197" s="42" t="s">
        <v>518</v>
      </c>
      <c r="D197" t="s">
        <v>517</v>
      </c>
      <c r="E197" t="s">
        <v>910</v>
      </c>
      <c r="F197">
        <v>5</v>
      </c>
      <c r="G197" t="s">
        <v>912</v>
      </c>
      <c r="H197" t="s">
        <v>912</v>
      </c>
      <c r="I197" t="s">
        <v>1005</v>
      </c>
      <c r="J197" t="s">
        <v>1057</v>
      </c>
      <c r="K197" s="48" t="s">
        <v>302</v>
      </c>
      <c r="L197" s="52" t="s">
        <v>935</v>
      </c>
    </row>
    <row r="198" spans="1:12">
      <c r="A198" t="s">
        <v>909</v>
      </c>
      <c r="B198" s="58" t="s">
        <v>1098</v>
      </c>
      <c r="C198" s="42" t="s">
        <v>1098</v>
      </c>
      <c r="D198" t="s">
        <v>1058</v>
      </c>
      <c r="E198" t="s">
        <v>910</v>
      </c>
      <c r="F198">
        <v>5</v>
      </c>
      <c r="G198" t="s">
        <v>912</v>
      </c>
      <c r="H198" t="s">
        <v>911</v>
      </c>
      <c r="K198" s="48" t="s">
        <v>302</v>
      </c>
      <c r="L198" s="52" t="s">
        <v>935</v>
      </c>
    </row>
    <row r="199" spans="1:12">
      <c r="A199" t="s">
        <v>909</v>
      </c>
      <c r="B199" s="58" t="s">
        <v>1099</v>
      </c>
      <c r="C199" s="42" t="s">
        <v>566</v>
      </c>
      <c r="D199" t="s">
        <v>567</v>
      </c>
      <c r="E199" t="s">
        <v>910</v>
      </c>
      <c r="F199">
        <v>5</v>
      </c>
      <c r="G199" t="s">
        <v>912</v>
      </c>
      <c r="H199" t="s">
        <v>912</v>
      </c>
      <c r="I199" t="s">
        <v>1059</v>
      </c>
      <c r="J199" t="s">
        <v>993</v>
      </c>
      <c r="K199" s="48" t="s">
        <v>428</v>
      </c>
      <c r="L199" s="52" t="s">
        <v>936</v>
      </c>
    </row>
    <row r="200" spans="1:12">
      <c r="A200" t="s">
        <v>909</v>
      </c>
      <c r="B200" s="58" t="s">
        <v>1100</v>
      </c>
      <c r="C200" s="42" t="s">
        <v>1100</v>
      </c>
      <c r="D200" t="s">
        <v>1060</v>
      </c>
      <c r="E200" t="s">
        <v>910</v>
      </c>
      <c r="F200">
        <v>5</v>
      </c>
      <c r="G200" t="s">
        <v>912</v>
      </c>
      <c r="H200" t="s">
        <v>911</v>
      </c>
      <c r="K200" s="48" t="s">
        <v>1234</v>
      </c>
      <c r="L200" s="52" t="s">
        <v>1235</v>
      </c>
    </row>
    <row r="201" spans="1:12">
      <c r="A201" t="s">
        <v>909</v>
      </c>
      <c r="B201" s="58" t="s">
        <v>1101</v>
      </c>
      <c r="C201" s="42" t="s">
        <v>634</v>
      </c>
      <c r="D201" t="s">
        <v>632</v>
      </c>
      <c r="E201" t="s">
        <v>910</v>
      </c>
      <c r="F201">
        <v>5</v>
      </c>
      <c r="G201" t="s">
        <v>912</v>
      </c>
      <c r="H201" t="s">
        <v>912</v>
      </c>
      <c r="I201" t="s">
        <v>1061</v>
      </c>
      <c r="J201" t="s">
        <v>693</v>
      </c>
      <c r="K201" s="48" t="s">
        <v>407</v>
      </c>
      <c r="L201" s="52" t="s">
        <v>936</v>
      </c>
    </row>
    <row r="202" spans="1:12">
      <c r="A202" t="s">
        <v>909</v>
      </c>
      <c r="B202" s="58" t="s">
        <v>1102</v>
      </c>
      <c r="C202" s="42" t="s">
        <v>634</v>
      </c>
      <c r="D202" t="s">
        <v>632</v>
      </c>
      <c r="E202" t="s">
        <v>910</v>
      </c>
      <c r="F202">
        <v>5</v>
      </c>
      <c r="G202" t="s">
        <v>912</v>
      </c>
      <c r="H202" t="s">
        <v>912</v>
      </c>
      <c r="I202" t="s">
        <v>1062</v>
      </c>
      <c r="J202" t="s">
        <v>1006</v>
      </c>
      <c r="K202" s="48" t="s">
        <v>407</v>
      </c>
      <c r="L202" s="52" t="s">
        <v>936</v>
      </c>
    </row>
    <row r="203" spans="1:12">
      <c r="A203" t="s">
        <v>909</v>
      </c>
      <c r="B203" s="58" t="s">
        <v>1103</v>
      </c>
      <c r="C203" s="42" t="s">
        <v>634</v>
      </c>
      <c r="D203" t="s">
        <v>632</v>
      </c>
      <c r="E203" t="s">
        <v>910</v>
      </c>
      <c r="F203">
        <v>5</v>
      </c>
      <c r="G203" t="s">
        <v>912</v>
      </c>
      <c r="H203" t="s">
        <v>912</v>
      </c>
      <c r="I203" t="s">
        <v>1063</v>
      </c>
      <c r="J203" t="s">
        <v>1064</v>
      </c>
      <c r="K203" s="48" t="s">
        <v>407</v>
      </c>
      <c r="L203" s="52" t="s">
        <v>936</v>
      </c>
    </row>
    <row r="204" spans="1:12">
      <c r="A204" t="s">
        <v>909</v>
      </c>
      <c r="B204" s="58" t="s">
        <v>1104</v>
      </c>
      <c r="C204" s="42" t="s">
        <v>634</v>
      </c>
      <c r="D204" t="s">
        <v>632</v>
      </c>
      <c r="E204" t="s">
        <v>910</v>
      </c>
      <c r="F204">
        <v>5</v>
      </c>
      <c r="G204" t="s">
        <v>912</v>
      </c>
      <c r="H204" t="s">
        <v>912</v>
      </c>
      <c r="I204" t="s">
        <v>1065</v>
      </c>
      <c r="J204" t="s">
        <v>1066</v>
      </c>
      <c r="K204" s="48" t="s">
        <v>407</v>
      </c>
      <c r="L204" s="52" t="s">
        <v>936</v>
      </c>
    </row>
    <row r="205" spans="1:12">
      <c r="A205" t="s">
        <v>909</v>
      </c>
      <c r="B205" s="58" t="s">
        <v>1105</v>
      </c>
      <c r="C205" s="42" t="s">
        <v>634</v>
      </c>
      <c r="D205" t="s">
        <v>632</v>
      </c>
      <c r="E205" t="s">
        <v>910</v>
      </c>
      <c r="F205">
        <v>5</v>
      </c>
      <c r="G205" t="s">
        <v>912</v>
      </c>
      <c r="H205" t="s">
        <v>912</v>
      </c>
      <c r="I205" t="s">
        <v>1067</v>
      </c>
      <c r="J205" t="s">
        <v>1068</v>
      </c>
      <c r="K205" s="48" t="s">
        <v>407</v>
      </c>
      <c r="L205" s="52" t="s">
        <v>936</v>
      </c>
    </row>
    <row r="206" spans="1:12">
      <c r="A206" t="s">
        <v>909</v>
      </c>
      <c r="B206" s="58" t="s">
        <v>1106</v>
      </c>
      <c r="C206" s="42" t="s">
        <v>634</v>
      </c>
      <c r="D206" t="s">
        <v>632</v>
      </c>
      <c r="E206" t="s">
        <v>910</v>
      </c>
      <c r="F206">
        <v>5</v>
      </c>
      <c r="G206" t="s">
        <v>912</v>
      </c>
      <c r="H206" t="s">
        <v>912</v>
      </c>
      <c r="I206" t="s">
        <v>1069</v>
      </c>
      <c r="J206" t="s">
        <v>1070</v>
      </c>
      <c r="K206" s="48" t="s">
        <v>407</v>
      </c>
      <c r="L206" s="52" t="s">
        <v>936</v>
      </c>
    </row>
    <row r="207" spans="1:12">
      <c r="A207" t="s">
        <v>909</v>
      </c>
      <c r="B207" s="58" t="s">
        <v>1107</v>
      </c>
      <c r="C207" s="42" t="s">
        <v>645</v>
      </c>
      <c r="D207" t="s">
        <v>646</v>
      </c>
      <c r="E207" t="s">
        <v>915</v>
      </c>
      <c r="F207">
        <v>5</v>
      </c>
      <c r="G207" t="s">
        <v>912</v>
      </c>
      <c r="H207" t="s">
        <v>912</v>
      </c>
      <c r="I207" t="s">
        <v>1071</v>
      </c>
      <c r="J207" t="s">
        <v>1015</v>
      </c>
      <c r="K207" s="48" t="s">
        <v>340</v>
      </c>
      <c r="L207" s="52" t="s">
        <v>942</v>
      </c>
    </row>
    <row r="208" spans="1:12">
      <c r="A208" t="s">
        <v>909</v>
      </c>
      <c r="B208" s="58" t="s">
        <v>1108</v>
      </c>
      <c r="C208" s="42" t="s">
        <v>645</v>
      </c>
      <c r="D208" t="s">
        <v>646</v>
      </c>
      <c r="E208" t="s">
        <v>915</v>
      </c>
      <c r="F208">
        <v>5</v>
      </c>
      <c r="G208" t="s">
        <v>912</v>
      </c>
      <c r="H208" t="s">
        <v>912</v>
      </c>
      <c r="I208" t="s">
        <v>1072</v>
      </c>
      <c r="J208" t="s">
        <v>1073</v>
      </c>
      <c r="K208" s="48" t="s">
        <v>340</v>
      </c>
      <c r="L208" s="52" t="s">
        <v>942</v>
      </c>
    </row>
    <row r="209" spans="1:12">
      <c r="A209" t="s">
        <v>909</v>
      </c>
      <c r="B209" s="58" t="s">
        <v>1109</v>
      </c>
      <c r="C209" s="42" t="s">
        <v>645</v>
      </c>
      <c r="D209" t="s">
        <v>646</v>
      </c>
      <c r="E209" t="s">
        <v>915</v>
      </c>
      <c r="F209">
        <v>5</v>
      </c>
      <c r="G209" t="s">
        <v>912</v>
      </c>
      <c r="H209" t="s">
        <v>912</v>
      </c>
      <c r="I209" t="s">
        <v>1074</v>
      </c>
      <c r="J209" t="s">
        <v>1075</v>
      </c>
      <c r="K209" s="48" t="s">
        <v>340</v>
      </c>
      <c r="L209" s="52" t="s">
        <v>942</v>
      </c>
    </row>
    <row r="210" spans="1:12">
      <c r="A210" t="s">
        <v>909</v>
      </c>
      <c r="B210" s="58" t="s">
        <v>1110</v>
      </c>
      <c r="C210" s="42" t="s">
        <v>676</v>
      </c>
      <c r="D210" t="s">
        <v>677</v>
      </c>
      <c r="E210" t="s">
        <v>915</v>
      </c>
      <c r="F210">
        <v>5</v>
      </c>
      <c r="G210" t="s">
        <v>912</v>
      </c>
      <c r="H210" t="s">
        <v>912</v>
      </c>
      <c r="I210" t="s">
        <v>1076</v>
      </c>
      <c r="J210" t="s">
        <v>1077</v>
      </c>
      <c r="K210" s="48" t="s">
        <v>392</v>
      </c>
      <c r="L210" s="52" t="s">
        <v>943</v>
      </c>
    </row>
    <row r="211" spans="1:12">
      <c r="A211" t="s">
        <v>909</v>
      </c>
      <c r="B211" s="58" t="s">
        <v>1111</v>
      </c>
      <c r="C211" s="42" t="s">
        <v>676</v>
      </c>
      <c r="D211" t="s">
        <v>677</v>
      </c>
      <c r="E211" t="s">
        <v>915</v>
      </c>
      <c r="F211">
        <v>5</v>
      </c>
      <c r="G211" t="s">
        <v>912</v>
      </c>
      <c r="H211" t="s">
        <v>912</v>
      </c>
      <c r="I211" t="s">
        <v>1078</v>
      </c>
      <c r="J211" t="s">
        <v>1079</v>
      </c>
      <c r="K211" s="48" t="s">
        <v>392</v>
      </c>
      <c r="L211" s="52" t="s">
        <v>943</v>
      </c>
    </row>
    <row r="212" spans="1:12">
      <c r="A212" t="s">
        <v>909</v>
      </c>
      <c r="B212" s="58" t="s">
        <v>1112</v>
      </c>
      <c r="C212" s="42" t="s">
        <v>676</v>
      </c>
      <c r="D212" t="s">
        <v>677</v>
      </c>
      <c r="E212" t="s">
        <v>915</v>
      </c>
      <c r="F212">
        <v>5</v>
      </c>
      <c r="G212" t="s">
        <v>912</v>
      </c>
      <c r="H212" t="s">
        <v>912</v>
      </c>
      <c r="I212" t="s">
        <v>537</v>
      </c>
      <c r="J212" t="s">
        <v>427</v>
      </c>
      <c r="K212" s="48" t="s">
        <v>392</v>
      </c>
      <c r="L212" s="52" t="s">
        <v>943</v>
      </c>
    </row>
    <row r="213" spans="1:12">
      <c r="A213" t="s">
        <v>909</v>
      </c>
      <c r="B213" s="58" t="s">
        <v>1113</v>
      </c>
      <c r="C213" s="42" t="s">
        <v>676</v>
      </c>
      <c r="D213" t="s">
        <v>677</v>
      </c>
      <c r="E213" t="s">
        <v>915</v>
      </c>
      <c r="F213">
        <v>5</v>
      </c>
      <c r="G213" t="s">
        <v>912</v>
      </c>
      <c r="H213" t="s">
        <v>912</v>
      </c>
      <c r="I213" t="s">
        <v>1080</v>
      </c>
      <c r="J213" t="s">
        <v>1081</v>
      </c>
      <c r="K213" s="48" t="s">
        <v>392</v>
      </c>
      <c r="L213" s="52" t="s">
        <v>943</v>
      </c>
    </row>
    <row r="214" spans="1:12">
      <c r="A214" t="s">
        <v>909</v>
      </c>
      <c r="B214" s="58" t="s">
        <v>1114</v>
      </c>
      <c r="C214" s="42" t="s">
        <v>676</v>
      </c>
      <c r="D214" t="s">
        <v>677</v>
      </c>
      <c r="E214" t="s">
        <v>915</v>
      </c>
      <c r="F214">
        <v>5</v>
      </c>
      <c r="G214" t="s">
        <v>912</v>
      </c>
      <c r="H214" t="s">
        <v>912</v>
      </c>
      <c r="I214" t="s">
        <v>1082</v>
      </c>
      <c r="J214" t="s">
        <v>1083</v>
      </c>
      <c r="K214" s="48" t="s">
        <v>392</v>
      </c>
      <c r="L214" s="52" t="s">
        <v>943</v>
      </c>
    </row>
    <row r="215" spans="1:12">
      <c r="A215" t="s">
        <v>909</v>
      </c>
      <c r="B215" s="58" t="s">
        <v>1115</v>
      </c>
      <c r="C215" s="42" t="s">
        <v>676</v>
      </c>
      <c r="D215" t="s">
        <v>677</v>
      </c>
      <c r="E215" t="s">
        <v>915</v>
      </c>
      <c r="F215">
        <v>5</v>
      </c>
      <c r="G215" t="s">
        <v>912</v>
      </c>
      <c r="H215" t="s">
        <v>912</v>
      </c>
      <c r="I215" t="s">
        <v>1084</v>
      </c>
      <c r="J215" t="s">
        <v>1085</v>
      </c>
      <c r="K215" s="48" t="s">
        <v>392</v>
      </c>
      <c r="L215" s="52" t="s">
        <v>943</v>
      </c>
    </row>
    <row r="216" spans="1:12">
      <c r="A216" t="s">
        <v>909</v>
      </c>
      <c r="B216" s="58" t="s">
        <v>1116</v>
      </c>
      <c r="C216" s="42" t="s">
        <v>676</v>
      </c>
      <c r="D216" t="s">
        <v>677</v>
      </c>
      <c r="E216" t="s">
        <v>915</v>
      </c>
      <c r="F216">
        <v>5</v>
      </c>
      <c r="G216" t="s">
        <v>912</v>
      </c>
      <c r="H216" t="s">
        <v>912</v>
      </c>
      <c r="I216" t="s">
        <v>1086</v>
      </c>
      <c r="J216" t="s">
        <v>1087</v>
      </c>
      <c r="K216" s="48" t="s">
        <v>392</v>
      </c>
      <c r="L216" s="52" t="s">
        <v>943</v>
      </c>
    </row>
    <row r="217" spans="1:12">
      <c r="A217" t="s">
        <v>909</v>
      </c>
      <c r="B217" s="58" t="s">
        <v>1117</v>
      </c>
      <c r="C217" s="42" t="s">
        <v>676</v>
      </c>
      <c r="D217" t="s">
        <v>677</v>
      </c>
      <c r="E217" t="s">
        <v>915</v>
      </c>
      <c r="F217">
        <v>5</v>
      </c>
      <c r="G217" t="s">
        <v>912</v>
      </c>
      <c r="H217" t="s">
        <v>912</v>
      </c>
      <c r="I217" t="s">
        <v>1088</v>
      </c>
      <c r="J217" t="s">
        <v>1089</v>
      </c>
      <c r="K217" s="48" t="s">
        <v>392</v>
      </c>
      <c r="L217" s="52" t="s">
        <v>943</v>
      </c>
    </row>
    <row r="218" spans="1:12">
      <c r="A218" t="s">
        <v>909</v>
      </c>
      <c r="B218" s="58" t="s">
        <v>1118</v>
      </c>
      <c r="C218" s="42" t="s">
        <v>1034</v>
      </c>
      <c r="D218" t="s">
        <v>1013</v>
      </c>
      <c r="E218" t="s">
        <v>915</v>
      </c>
      <c r="F218">
        <v>5</v>
      </c>
      <c r="G218" t="s">
        <v>912</v>
      </c>
      <c r="H218" t="s">
        <v>912</v>
      </c>
      <c r="I218" t="s">
        <v>1090</v>
      </c>
      <c r="J218" t="s">
        <v>1091</v>
      </c>
      <c r="K218" s="48" t="s">
        <v>340</v>
      </c>
      <c r="L218" s="52" t="s">
        <v>942</v>
      </c>
    </row>
    <row r="219" spans="1:12">
      <c r="A219" t="s">
        <v>909</v>
      </c>
      <c r="B219" s="58" t="s">
        <v>1119</v>
      </c>
      <c r="C219" s="42" t="s">
        <v>1119</v>
      </c>
      <c r="D219" t="s">
        <v>1092</v>
      </c>
      <c r="E219" t="s">
        <v>915</v>
      </c>
      <c r="F219">
        <v>5</v>
      </c>
      <c r="G219" t="s">
        <v>912</v>
      </c>
      <c r="H219" t="s">
        <v>911</v>
      </c>
      <c r="K219" s="48" t="s">
        <v>392</v>
      </c>
      <c r="L219" s="52" t="s">
        <v>943</v>
      </c>
    </row>
    <row r="220" spans="1:12">
      <c r="A220" t="s">
        <v>909</v>
      </c>
      <c r="B220" s="58" t="s">
        <v>1120</v>
      </c>
      <c r="C220" s="42" t="s">
        <v>1120</v>
      </c>
      <c r="D220" t="s">
        <v>1093</v>
      </c>
      <c r="E220" t="s">
        <v>915</v>
      </c>
      <c r="F220">
        <v>5</v>
      </c>
      <c r="G220" t="s">
        <v>912</v>
      </c>
      <c r="H220" t="s">
        <v>911</v>
      </c>
      <c r="K220" s="48" t="s">
        <v>13</v>
      </c>
      <c r="L220" s="52" t="s">
        <v>1126</v>
      </c>
    </row>
    <row r="221" spans="1:12">
      <c r="A221" t="s">
        <v>909</v>
      </c>
      <c r="B221" s="58" t="s">
        <v>1121</v>
      </c>
      <c r="C221" s="42" t="s">
        <v>1121</v>
      </c>
      <c r="D221" t="s">
        <v>1094</v>
      </c>
      <c r="E221" t="s">
        <v>915</v>
      </c>
      <c r="F221">
        <v>5</v>
      </c>
      <c r="G221" t="s">
        <v>912</v>
      </c>
      <c r="H221" t="s">
        <v>911</v>
      </c>
      <c r="K221" s="52" t="s">
        <v>187</v>
      </c>
      <c r="L221" s="52" t="s">
        <v>1125</v>
      </c>
    </row>
    <row r="222" spans="1:12">
      <c r="A222" t="s">
        <v>909</v>
      </c>
      <c r="B222" s="58" t="s">
        <v>1122</v>
      </c>
      <c r="C222" s="42" t="s">
        <v>1122</v>
      </c>
      <c r="D222" t="s">
        <v>1095</v>
      </c>
      <c r="E222" t="s">
        <v>915</v>
      </c>
      <c r="F222">
        <v>5</v>
      </c>
      <c r="G222" t="s">
        <v>912</v>
      </c>
      <c r="H222" t="s">
        <v>911</v>
      </c>
      <c r="K222" s="48" t="s">
        <v>332</v>
      </c>
      <c r="L222" s="52" t="s">
        <v>952</v>
      </c>
    </row>
    <row r="223" spans="1:12">
      <c r="A223" t="s">
        <v>909</v>
      </c>
      <c r="B223" s="58" t="s">
        <v>1123</v>
      </c>
      <c r="C223" s="42" t="s">
        <v>1123</v>
      </c>
      <c r="D223" t="s">
        <v>1096</v>
      </c>
      <c r="E223" t="s">
        <v>910</v>
      </c>
      <c r="F223">
        <v>5</v>
      </c>
      <c r="G223" t="s">
        <v>912</v>
      </c>
      <c r="H223" t="s">
        <v>911</v>
      </c>
      <c r="K223" s="48" t="s">
        <v>333</v>
      </c>
      <c r="L223" s="52" t="s">
        <v>954</v>
      </c>
    </row>
    <row r="224" spans="1:12">
      <c r="A224" t="s">
        <v>909</v>
      </c>
      <c r="B224" s="58" t="s">
        <v>1124</v>
      </c>
      <c r="C224" s="42" t="s">
        <v>1124</v>
      </c>
      <c r="D224" t="s">
        <v>1024</v>
      </c>
      <c r="E224" t="s">
        <v>910</v>
      </c>
      <c r="F224">
        <v>5</v>
      </c>
      <c r="G224" t="s">
        <v>912</v>
      </c>
      <c r="H224" t="s">
        <v>911</v>
      </c>
      <c r="K224" s="48" t="s">
        <v>179</v>
      </c>
      <c r="L224" s="52" t="s">
        <v>956</v>
      </c>
    </row>
    <row r="225" spans="1:12">
      <c r="A225" t="s">
        <v>909</v>
      </c>
      <c r="B225" s="58" t="s">
        <v>1283</v>
      </c>
      <c r="C225" s="42" t="s">
        <v>461</v>
      </c>
      <c r="D225" t="s">
        <v>1239</v>
      </c>
      <c r="E225" t="s">
        <v>910</v>
      </c>
      <c r="F225">
        <v>5</v>
      </c>
      <c r="G225" t="s">
        <v>912</v>
      </c>
      <c r="H225" t="s">
        <v>912</v>
      </c>
      <c r="I225" t="s">
        <v>1240</v>
      </c>
      <c r="J225" t="s">
        <v>1241</v>
      </c>
      <c r="K225" s="48" t="s">
        <v>7</v>
      </c>
      <c r="L225" s="52" t="s">
        <v>133</v>
      </c>
    </row>
    <row r="226" spans="1:12">
      <c r="A226" t="s">
        <v>909</v>
      </c>
      <c r="B226" s="58" t="s">
        <v>1284</v>
      </c>
      <c r="C226" s="42" t="s">
        <v>518</v>
      </c>
      <c r="D226" t="s">
        <v>517</v>
      </c>
      <c r="E226" t="s">
        <v>910</v>
      </c>
      <c r="F226">
        <v>5</v>
      </c>
      <c r="G226" t="s">
        <v>912</v>
      </c>
      <c r="H226" t="s">
        <v>912</v>
      </c>
      <c r="I226" t="s">
        <v>1242</v>
      </c>
      <c r="J226" t="s">
        <v>1243</v>
      </c>
      <c r="K226" s="48" t="s">
        <v>302</v>
      </c>
      <c r="L226" s="52" t="s">
        <v>935</v>
      </c>
    </row>
    <row r="227" spans="1:12">
      <c r="A227" t="s">
        <v>909</v>
      </c>
      <c r="B227" s="58" t="s">
        <v>1285</v>
      </c>
      <c r="C227" s="42" t="s">
        <v>518</v>
      </c>
      <c r="D227" t="s">
        <v>517</v>
      </c>
      <c r="E227" t="s">
        <v>910</v>
      </c>
      <c r="F227">
        <v>5</v>
      </c>
      <c r="G227" t="s">
        <v>912</v>
      </c>
      <c r="H227" t="s">
        <v>912</v>
      </c>
      <c r="I227" t="s">
        <v>1244</v>
      </c>
      <c r="J227" t="s">
        <v>1064</v>
      </c>
      <c r="K227" s="48" t="s">
        <v>302</v>
      </c>
      <c r="L227" s="52" t="s">
        <v>935</v>
      </c>
    </row>
    <row r="228" spans="1:12">
      <c r="A228" t="s">
        <v>909</v>
      </c>
      <c r="B228" s="58" t="s">
        <v>1286</v>
      </c>
      <c r="C228" s="42" t="s">
        <v>518</v>
      </c>
      <c r="D228" t="s">
        <v>517</v>
      </c>
      <c r="E228" t="s">
        <v>910</v>
      </c>
      <c r="F228">
        <v>5</v>
      </c>
      <c r="G228" t="s">
        <v>912</v>
      </c>
      <c r="H228" t="s">
        <v>912</v>
      </c>
      <c r="I228" t="s">
        <v>1245</v>
      </c>
      <c r="J228" t="s">
        <v>1246</v>
      </c>
      <c r="K228" s="48" t="s">
        <v>302</v>
      </c>
      <c r="L228" s="52" t="s">
        <v>935</v>
      </c>
    </row>
    <row r="229" spans="1:12">
      <c r="A229" t="s">
        <v>909</v>
      </c>
      <c r="B229" s="58" t="s">
        <v>1287</v>
      </c>
      <c r="C229" s="42" t="s">
        <v>1287</v>
      </c>
      <c r="D229" t="s">
        <v>1247</v>
      </c>
      <c r="E229" t="s">
        <v>910</v>
      </c>
      <c r="F229">
        <v>5</v>
      </c>
      <c r="G229" t="s">
        <v>912</v>
      </c>
      <c r="H229" t="s">
        <v>911</v>
      </c>
      <c r="K229" s="48" t="s">
        <v>303</v>
      </c>
      <c r="L229" s="52" t="s">
        <v>940</v>
      </c>
    </row>
    <row r="230" spans="1:12">
      <c r="A230" t="s">
        <v>909</v>
      </c>
      <c r="B230" s="58" t="s">
        <v>1288</v>
      </c>
      <c r="C230" s="42" t="s">
        <v>1288</v>
      </c>
      <c r="D230" t="s">
        <v>1248</v>
      </c>
      <c r="E230" t="s">
        <v>910</v>
      </c>
      <c r="F230">
        <v>5</v>
      </c>
      <c r="G230" t="s">
        <v>912</v>
      </c>
      <c r="H230" t="s">
        <v>911</v>
      </c>
      <c r="K230" s="48" t="s">
        <v>303</v>
      </c>
      <c r="L230" s="52" t="s">
        <v>940</v>
      </c>
    </row>
    <row r="231" spans="1:12">
      <c r="A231" t="s">
        <v>909</v>
      </c>
      <c r="B231" s="58" t="s">
        <v>1289</v>
      </c>
      <c r="C231" s="42" t="s">
        <v>1289</v>
      </c>
      <c r="D231" t="s">
        <v>1249</v>
      </c>
      <c r="E231" t="s">
        <v>910</v>
      </c>
      <c r="F231">
        <v>5</v>
      </c>
      <c r="G231" t="s">
        <v>912</v>
      </c>
      <c r="H231" t="s">
        <v>911</v>
      </c>
      <c r="K231" s="48" t="s">
        <v>303</v>
      </c>
      <c r="L231" s="52" t="s">
        <v>940</v>
      </c>
    </row>
    <row r="232" spans="1:12">
      <c r="A232" t="s">
        <v>909</v>
      </c>
      <c r="B232" s="58" t="s">
        <v>1290</v>
      </c>
      <c r="C232" s="42" t="s">
        <v>634</v>
      </c>
      <c r="D232" t="s">
        <v>632</v>
      </c>
      <c r="E232" t="s">
        <v>910</v>
      </c>
      <c r="F232">
        <v>5</v>
      </c>
      <c r="G232" t="s">
        <v>912</v>
      </c>
      <c r="H232" t="s">
        <v>912</v>
      </c>
      <c r="I232" t="s">
        <v>1250</v>
      </c>
      <c r="J232" t="s">
        <v>1251</v>
      </c>
      <c r="K232" s="48" t="s">
        <v>407</v>
      </c>
      <c r="L232" s="52" t="s">
        <v>936</v>
      </c>
    </row>
    <row r="233" spans="1:12">
      <c r="A233" t="s">
        <v>909</v>
      </c>
      <c r="B233" s="58" t="s">
        <v>1291</v>
      </c>
      <c r="C233" s="42" t="s">
        <v>634</v>
      </c>
      <c r="D233" t="s">
        <v>632</v>
      </c>
      <c r="E233" t="s">
        <v>910</v>
      </c>
      <c r="F233">
        <v>5</v>
      </c>
      <c r="G233" t="s">
        <v>912</v>
      </c>
      <c r="H233" t="s">
        <v>912</v>
      </c>
      <c r="I233" t="s">
        <v>1252</v>
      </c>
      <c r="J233" t="s">
        <v>1253</v>
      </c>
      <c r="K233" s="48" t="s">
        <v>407</v>
      </c>
      <c r="L233" s="52" t="s">
        <v>936</v>
      </c>
    </row>
    <row r="234" spans="1:12">
      <c r="A234" t="s">
        <v>909</v>
      </c>
      <c r="B234" s="58" t="s">
        <v>1292</v>
      </c>
      <c r="C234" s="42" t="s">
        <v>645</v>
      </c>
      <c r="D234" t="s">
        <v>646</v>
      </c>
      <c r="E234" t="s">
        <v>915</v>
      </c>
      <c r="F234">
        <v>5</v>
      </c>
      <c r="G234" t="s">
        <v>912</v>
      </c>
      <c r="H234" t="s">
        <v>912</v>
      </c>
      <c r="I234" t="s">
        <v>1254</v>
      </c>
      <c r="J234" t="s">
        <v>1255</v>
      </c>
      <c r="K234" s="48" t="s">
        <v>340</v>
      </c>
      <c r="L234" s="52" t="s">
        <v>942</v>
      </c>
    </row>
    <row r="235" spans="1:12">
      <c r="A235" t="s">
        <v>909</v>
      </c>
      <c r="B235" s="58" t="s">
        <v>1293</v>
      </c>
      <c r="C235" s="42" t="s">
        <v>645</v>
      </c>
      <c r="D235" t="s">
        <v>646</v>
      </c>
      <c r="E235" t="s">
        <v>915</v>
      </c>
      <c r="F235">
        <v>5</v>
      </c>
      <c r="G235" t="s">
        <v>912</v>
      </c>
      <c r="H235" t="s">
        <v>912</v>
      </c>
      <c r="I235" t="s">
        <v>1256</v>
      </c>
      <c r="J235" t="s">
        <v>1257</v>
      </c>
      <c r="K235" s="48" t="s">
        <v>340</v>
      </c>
      <c r="L235" s="52" t="s">
        <v>942</v>
      </c>
    </row>
    <row r="236" spans="1:12">
      <c r="A236" t="s">
        <v>909</v>
      </c>
      <c r="B236" s="58" t="s">
        <v>1294</v>
      </c>
      <c r="C236" s="42" t="s">
        <v>645</v>
      </c>
      <c r="D236" t="s">
        <v>646</v>
      </c>
      <c r="E236" t="s">
        <v>915</v>
      </c>
      <c r="F236">
        <v>5</v>
      </c>
      <c r="G236" t="s">
        <v>912</v>
      </c>
      <c r="H236" t="s">
        <v>912</v>
      </c>
      <c r="I236" t="s">
        <v>1258</v>
      </c>
      <c r="J236" t="s">
        <v>1259</v>
      </c>
      <c r="K236" s="48" t="s">
        <v>340</v>
      </c>
      <c r="L236" s="52" t="s">
        <v>942</v>
      </c>
    </row>
    <row r="237" spans="1:12">
      <c r="A237" t="s">
        <v>909</v>
      </c>
      <c r="B237" s="58" t="s">
        <v>1295</v>
      </c>
      <c r="C237" s="42" t="s">
        <v>645</v>
      </c>
      <c r="D237" t="s">
        <v>646</v>
      </c>
      <c r="E237" t="s">
        <v>915</v>
      </c>
      <c r="F237">
        <v>5</v>
      </c>
      <c r="G237" t="s">
        <v>912</v>
      </c>
      <c r="H237" t="s">
        <v>912</v>
      </c>
      <c r="I237" t="s">
        <v>1260</v>
      </c>
      <c r="J237" t="s">
        <v>1261</v>
      </c>
      <c r="K237" s="48" t="s">
        <v>340</v>
      </c>
      <c r="L237" s="52" t="s">
        <v>942</v>
      </c>
    </row>
    <row r="238" spans="1:12">
      <c r="A238" t="s">
        <v>909</v>
      </c>
      <c r="B238" s="58" t="s">
        <v>1296</v>
      </c>
      <c r="C238" s="42" t="s">
        <v>676</v>
      </c>
      <c r="D238" t="s">
        <v>677</v>
      </c>
      <c r="E238" t="s">
        <v>915</v>
      </c>
      <c r="F238">
        <v>5</v>
      </c>
      <c r="G238" t="s">
        <v>912</v>
      </c>
      <c r="H238" t="s">
        <v>912</v>
      </c>
      <c r="I238" t="s">
        <v>538</v>
      </c>
      <c r="J238" t="s">
        <v>427</v>
      </c>
      <c r="K238" s="48" t="s">
        <v>392</v>
      </c>
      <c r="L238" s="52" t="s">
        <v>943</v>
      </c>
    </row>
    <row r="239" spans="1:12">
      <c r="A239" t="s">
        <v>909</v>
      </c>
      <c r="B239" s="58" t="s">
        <v>1297</v>
      </c>
      <c r="C239" s="42" t="s">
        <v>676</v>
      </c>
      <c r="D239" t="s">
        <v>677</v>
      </c>
      <c r="E239" t="s">
        <v>915</v>
      </c>
      <c r="F239">
        <v>5</v>
      </c>
      <c r="G239" t="s">
        <v>912</v>
      </c>
      <c r="H239" t="s">
        <v>912</v>
      </c>
      <c r="I239" t="s">
        <v>1262</v>
      </c>
      <c r="J239" t="s">
        <v>1068</v>
      </c>
      <c r="K239" s="48" t="s">
        <v>392</v>
      </c>
      <c r="L239" s="52" t="s">
        <v>943</v>
      </c>
    </row>
    <row r="240" spans="1:12">
      <c r="A240" t="s">
        <v>909</v>
      </c>
      <c r="B240" s="58" t="s">
        <v>1298</v>
      </c>
      <c r="C240" s="42" t="s">
        <v>676</v>
      </c>
      <c r="D240" t="s">
        <v>677</v>
      </c>
      <c r="E240" t="s">
        <v>915</v>
      </c>
      <c r="F240">
        <v>5</v>
      </c>
      <c r="G240" t="s">
        <v>912</v>
      </c>
      <c r="H240" t="s">
        <v>912</v>
      </c>
      <c r="I240" t="s">
        <v>1244</v>
      </c>
      <c r="J240" t="s">
        <v>1064</v>
      </c>
      <c r="K240" s="48" t="s">
        <v>392</v>
      </c>
      <c r="L240" s="52" t="s">
        <v>943</v>
      </c>
    </row>
    <row r="241" spans="1:12">
      <c r="A241" t="s">
        <v>909</v>
      </c>
      <c r="B241" s="58" t="s">
        <v>1299</v>
      </c>
      <c r="C241" s="42" t="s">
        <v>676</v>
      </c>
      <c r="D241" t="s">
        <v>677</v>
      </c>
      <c r="E241" t="s">
        <v>915</v>
      </c>
      <c r="F241">
        <v>5</v>
      </c>
      <c r="G241" t="s">
        <v>912</v>
      </c>
      <c r="H241" t="s">
        <v>912</v>
      </c>
      <c r="I241" t="s">
        <v>1263</v>
      </c>
      <c r="J241" t="s">
        <v>1264</v>
      </c>
      <c r="K241" s="48" t="s">
        <v>392</v>
      </c>
      <c r="L241" s="52" t="s">
        <v>943</v>
      </c>
    </row>
    <row r="242" spans="1:12">
      <c r="A242" t="s">
        <v>909</v>
      </c>
      <c r="B242" s="58" t="s">
        <v>1300</v>
      </c>
      <c r="C242" s="42" t="s">
        <v>676</v>
      </c>
      <c r="D242" t="s">
        <v>677</v>
      </c>
      <c r="E242" t="s">
        <v>915</v>
      </c>
      <c r="F242">
        <v>5</v>
      </c>
      <c r="G242" t="s">
        <v>912</v>
      </c>
      <c r="H242" t="s">
        <v>912</v>
      </c>
      <c r="I242" t="s">
        <v>1265</v>
      </c>
      <c r="J242" t="s">
        <v>1266</v>
      </c>
      <c r="K242" s="48" t="s">
        <v>392</v>
      </c>
      <c r="L242" s="52" t="s">
        <v>943</v>
      </c>
    </row>
    <row r="243" spans="1:12">
      <c r="A243" t="s">
        <v>909</v>
      </c>
      <c r="B243" s="58" t="s">
        <v>1301</v>
      </c>
      <c r="C243" s="42" t="s">
        <v>676</v>
      </c>
      <c r="D243" t="s">
        <v>677</v>
      </c>
      <c r="E243" t="s">
        <v>915</v>
      </c>
      <c r="F243">
        <v>5</v>
      </c>
      <c r="G243" t="s">
        <v>912</v>
      </c>
      <c r="H243" t="s">
        <v>912</v>
      </c>
      <c r="I243" t="s">
        <v>1267</v>
      </c>
      <c r="J243" t="s">
        <v>1268</v>
      </c>
      <c r="K243" s="48" t="s">
        <v>392</v>
      </c>
      <c r="L243" s="52" t="s">
        <v>943</v>
      </c>
    </row>
    <row r="244" spans="1:12">
      <c r="A244" t="s">
        <v>909</v>
      </c>
      <c r="B244" s="58" t="s">
        <v>1302</v>
      </c>
      <c r="C244" s="42" t="s">
        <v>676</v>
      </c>
      <c r="D244" t="s">
        <v>677</v>
      </c>
      <c r="E244" t="s">
        <v>915</v>
      </c>
      <c r="F244">
        <v>5</v>
      </c>
      <c r="G244" t="s">
        <v>912</v>
      </c>
      <c r="H244" t="s">
        <v>912</v>
      </c>
      <c r="I244" t="s">
        <v>1269</v>
      </c>
      <c r="J244" t="s">
        <v>1270</v>
      </c>
      <c r="K244" s="48" t="s">
        <v>392</v>
      </c>
      <c r="L244" s="52" t="s">
        <v>943</v>
      </c>
    </row>
    <row r="245" spans="1:12">
      <c r="A245" t="s">
        <v>909</v>
      </c>
      <c r="B245" s="58" t="s">
        <v>1303</v>
      </c>
      <c r="C245" s="42" t="s">
        <v>676</v>
      </c>
      <c r="D245" t="s">
        <v>677</v>
      </c>
      <c r="E245" t="s">
        <v>915</v>
      </c>
      <c r="F245">
        <v>5</v>
      </c>
      <c r="G245" t="s">
        <v>912</v>
      </c>
      <c r="H245" t="s">
        <v>912</v>
      </c>
      <c r="I245" t="s">
        <v>1271</v>
      </c>
      <c r="J245" t="s">
        <v>1272</v>
      </c>
      <c r="K245" s="48" t="s">
        <v>392</v>
      </c>
      <c r="L245" s="52" t="s">
        <v>943</v>
      </c>
    </row>
    <row r="246" spans="1:12">
      <c r="A246" t="s">
        <v>909</v>
      </c>
      <c r="B246" s="58" t="s">
        <v>1304</v>
      </c>
      <c r="C246" s="42" t="s">
        <v>676</v>
      </c>
      <c r="D246" t="s">
        <v>677</v>
      </c>
      <c r="E246" t="s">
        <v>915</v>
      </c>
      <c r="F246">
        <v>5</v>
      </c>
      <c r="G246" t="s">
        <v>912</v>
      </c>
      <c r="H246" t="s">
        <v>912</v>
      </c>
      <c r="I246" t="s">
        <v>1273</v>
      </c>
      <c r="J246" t="s">
        <v>1274</v>
      </c>
      <c r="K246" s="48" t="s">
        <v>392</v>
      </c>
      <c r="L246" s="52" t="s">
        <v>943</v>
      </c>
    </row>
    <row r="247" spans="1:12">
      <c r="A247" t="s">
        <v>909</v>
      </c>
      <c r="B247" s="58" t="s">
        <v>1305</v>
      </c>
      <c r="C247" s="42" t="s">
        <v>1311</v>
      </c>
      <c r="D247" t="s">
        <v>646</v>
      </c>
      <c r="E247" t="s">
        <v>915</v>
      </c>
      <c r="F247">
        <v>5</v>
      </c>
      <c r="G247" t="s">
        <v>912</v>
      </c>
      <c r="H247" t="s">
        <v>912</v>
      </c>
      <c r="I247" t="s">
        <v>1275</v>
      </c>
      <c r="J247" t="s">
        <v>1276</v>
      </c>
      <c r="K247" s="48" t="s">
        <v>340</v>
      </c>
      <c r="L247" s="52" t="s">
        <v>942</v>
      </c>
    </row>
    <row r="248" spans="1:12">
      <c r="A248" t="s">
        <v>909</v>
      </c>
      <c r="B248" s="58" t="s">
        <v>1306</v>
      </c>
      <c r="C248" s="42" t="s">
        <v>722</v>
      </c>
      <c r="D248" t="s">
        <v>723</v>
      </c>
      <c r="E248" t="s">
        <v>915</v>
      </c>
      <c r="F248">
        <v>5</v>
      </c>
      <c r="G248" t="s">
        <v>912</v>
      </c>
      <c r="H248" t="s">
        <v>912</v>
      </c>
      <c r="I248" t="s">
        <v>1277</v>
      </c>
      <c r="J248" t="s">
        <v>1278</v>
      </c>
      <c r="K248" s="48" t="s">
        <v>881</v>
      </c>
      <c r="L248" s="52" t="s">
        <v>946</v>
      </c>
    </row>
    <row r="249" spans="1:12">
      <c r="A249" t="s">
        <v>909</v>
      </c>
      <c r="B249" s="58" t="s">
        <v>1307</v>
      </c>
      <c r="C249" s="42" t="s">
        <v>1307</v>
      </c>
      <c r="D249" t="s">
        <v>1279</v>
      </c>
      <c r="E249" t="s">
        <v>910</v>
      </c>
      <c r="F249">
        <v>5</v>
      </c>
      <c r="G249" t="s">
        <v>912</v>
      </c>
      <c r="H249" t="s">
        <v>911</v>
      </c>
      <c r="K249" s="48" t="s">
        <v>73</v>
      </c>
      <c r="L249" s="52" t="s">
        <v>823</v>
      </c>
    </row>
    <row r="250" spans="1:12">
      <c r="A250" t="s">
        <v>909</v>
      </c>
      <c r="B250" s="58" t="s">
        <v>1308</v>
      </c>
      <c r="C250" s="42" t="s">
        <v>1308</v>
      </c>
      <c r="D250" t="s">
        <v>1280</v>
      </c>
      <c r="E250" t="s">
        <v>910</v>
      </c>
      <c r="F250">
        <v>5</v>
      </c>
      <c r="G250" t="s">
        <v>912</v>
      </c>
      <c r="H250" t="s">
        <v>911</v>
      </c>
      <c r="K250" s="48" t="s">
        <v>70</v>
      </c>
      <c r="L250" s="52" t="s">
        <v>823</v>
      </c>
    </row>
    <row r="251" spans="1:12">
      <c r="A251" t="s">
        <v>909</v>
      </c>
      <c r="B251" s="58" t="s">
        <v>1309</v>
      </c>
      <c r="C251" s="42" t="s">
        <v>1309</v>
      </c>
      <c r="D251" t="s">
        <v>1281</v>
      </c>
      <c r="E251" t="s">
        <v>910</v>
      </c>
      <c r="F251">
        <v>5</v>
      </c>
      <c r="G251" t="s">
        <v>912</v>
      </c>
      <c r="H251" t="s">
        <v>911</v>
      </c>
      <c r="K251" s="48" t="s">
        <v>1281</v>
      </c>
      <c r="L251" s="52" t="s">
        <v>823</v>
      </c>
    </row>
    <row r="252" spans="1:12">
      <c r="A252" t="s">
        <v>909</v>
      </c>
      <c r="B252" s="58" t="s">
        <v>1310</v>
      </c>
      <c r="C252" s="42" t="s">
        <v>1310</v>
      </c>
      <c r="D252" t="s">
        <v>1282</v>
      </c>
      <c r="E252" t="s">
        <v>910</v>
      </c>
      <c r="F252">
        <v>5</v>
      </c>
      <c r="G252" t="s">
        <v>912</v>
      </c>
      <c r="H252" t="s">
        <v>911</v>
      </c>
      <c r="K252" s="48" t="s">
        <v>74</v>
      </c>
      <c r="L252" s="52" t="s">
        <v>823</v>
      </c>
    </row>
    <row r="253" spans="1:12">
      <c r="A253" t="s">
        <v>909</v>
      </c>
      <c r="B253" s="49" t="s">
        <v>1386</v>
      </c>
      <c r="C253" s="42">
        <v>13010151002</v>
      </c>
      <c r="D253" t="s">
        <v>517</v>
      </c>
      <c r="E253" t="s">
        <v>910</v>
      </c>
      <c r="F253">
        <v>5</v>
      </c>
      <c r="G253" t="s">
        <v>912</v>
      </c>
      <c r="H253" t="s">
        <v>912</v>
      </c>
      <c r="I253">
        <v>123457</v>
      </c>
      <c r="J253" t="s">
        <v>1320</v>
      </c>
      <c r="K253" s="48" t="s">
        <v>302</v>
      </c>
      <c r="L253" s="52" t="s">
        <v>935</v>
      </c>
    </row>
    <row r="254" spans="1:12">
      <c r="A254" t="s">
        <v>909</v>
      </c>
      <c r="B254" s="49" t="s">
        <v>1387</v>
      </c>
      <c r="C254" s="42">
        <v>13010151002</v>
      </c>
      <c r="D254" t="s">
        <v>517</v>
      </c>
      <c r="E254" t="s">
        <v>910</v>
      </c>
      <c r="F254">
        <v>5</v>
      </c>
      <c r="G254" t="s">
        <v>912</v>
      </c>
      <c r="H254" t="s">
        <v>912</v>
      </c>
      <c r="I254" t="s">
        <v>1321</v>
      </c>
      <c r="J254" t="s">
        <v>1322</v>
      </c>
      <c r="K254" s="48" t="s">
        <v>302</v>
      </c>
      <c r="L254" s="52" t="s">
        <v>935</v>
      </c>
    </row>
    <row r="255" spans="1:12">
      <c r="A255" t="s">
        <v>909</v>
      </c>
      <c r="B255" s="49" t="s">
        <v>1388</v>
      </c>
      <c r="C255" s="42">
        <v>13010151002</v>
      </c>
      <c r="D255" t="s">
        <v>517</v>
      </c>
      <c r="E255" t="s">
        <v>910</v>
      </c>
      <c r="F255">
        <v>5</v>
      </c>
      <c r="G255" t="s">
        <v>912</v>
      </c>
      <c r="H255" t="s">
        <v>912</v>
      </c>
      <c r="I255" t="s">
        <v>1323</v>
      </c>
      <c r="J255" t="s">
        <v>1324</v>
      </c>
      <c r="K255" s="48" t="s">
        <v>302</v>
      </c>
      <c r="L255" s="52" t="s">
        <v>935</v>
      </c>
    </row>
    <row r="256" spans="1:12">
      <c r="A256" t="s">
        <v>909</v>
      </c>
      <c r="B256" s="49" t="s">
        <v>1389</v>
      </c>
      <c r="C256" s="42">
        <v>13020185001</v>
      </c>
      <c r="D256" t="s">
        <v>561</v>
      </c>
      <c r="E256" t="s">
        <v>910</v>
      </c>
      <c r="F256">
        <v>5</v>
      </c>
      <c r="G256" t="s">
        <v>912</v>
      </c>
      <c r="H256" t="s">
        <v>911</v>
      </c>
      <c r="K256" s="48" t="s">
        <v>328</v>
      </c>
      <c r="L256" s="52" t="s">
        <v>935</v>
      </c>
    </row>
    <row r="257" spans="1:12">
      <c r="A257" t="s">
        <v>909</v>
      </c>
      <c r="B257" s="49" t="s">
        <v>1390</v>
      </c>
      <c r="C257" s="42">
        <v>13020185009</v>
      </c>
      <c r="D257" t="s">
        <v>1325</v>
      </c>
      <c r="E257" t="s">
        <v>910</v>
      </c>
      <c r="F257">
        <v>5</v>
      </c>
      <c r="G257" t="s">
        <v>912</v>
      </c>
      <c r="H257" t="s">
        <v>911</v>
      </c>
      <c r="K257" s="48" t="s">
        <v>302</v>
      </c>
      <c r="L257" s="52" t="s">
        <v>935</v>
      </c>
    </row>
    <row r="258" spans="1:12">
      <c r="A258" t="s">
        <v>909</v>
      </c>
      <c r="B258" s="49" t="s">
        <v>1391</v>
      </c>
      <c r="C258" s="42">
        <v>13080225024</v>
      </c>
      <c r="D258" t="s">
        <v>1326</v>
      </c>
      <c r="E258" t="s">
        <v>910</v>
      </c>
      <c r="F258">
        <v>5</v>
      </c>
      <c r="G258" t="s">
        <v>912</v>
      </c>
      <c r="H258" t="s">
        <v>911</v>
      </c>
      <c r="K258" s="48" t="s">
        <v>303</v>
      </c>
      <c r="L258" s="52" t="s">
        <v>940</v>
      </c>
    </row>
    <row r="259" spans="1:12">
      <c r="A259" t="s">
        <v>909</v>
      </c>
      <c r="B259" s="49" t="s">
        <v>1392</v>
      </c>
      <c r="C259" s="42">
        <v>13080225901</v>
      </c>
      <c r="D259" t="s">
        <v>1327</v>
      </c>
      <c r="E259" t="s">
        <v>910</v>
      </c>
      <c r="F259">
        <v>5</v>
      </c>
      <c r="G259" t="s">
        <v>912</v>
      </c>
      <c r="H259" t="s">
        <v>911</v>
      </c>
      <c r="K259" s="48" t="s">
        <v>303</v>
      </c>
      <c r="L259" s="52" t="s">
        <v>940</v>
      </c>
    </row>
    <row r="260" spans="1:12">
      <c r="A260" t="s">
        <v>909</v>
      </c>
      <c r="B260" s="49" t="s">
        <v>1393</v>
      </c>
      <c r="C260" s="42">
        <v>21010102001</v>
      </c>
      <c r="D260" t="s">
        <v>646</v>
      </c>
      <c r="E260" t="s">
        <v>915</v>
      </c>
      <c r="F260">
        <v>5</v>
      </c>
      <c r="G260" t="s">
        <v>912</v>
      </c>
      <c r="H260" t="s">
        <v>912</v>
      </c>
      <c r="I260" t="s">
        <v>1328</v>
      </c>
      <c r="J260" t="s">
        <v>427</v>
      </c>
      <c r="K260" s="48" t="s">
        <v>340</v>
      </c>
      <c r="L260" s="52" t="s">
        <v>942</v>
      </c>
    </row>
    <row r="261" spans="1:12">
      <c r="A261" t="s">
        <v>909</v>
      </c>
      <c r="B261" s="49" t="s">
        <v>1394</v>
      </c>
      <c r="C261" s="42">
        <v>21010102001</v>
      </c>
      <c r="D261" t="s">
        <v>646</v>
      </c>
      <c r="E261" t="s">
        <v>915</v>
      </c>
      <c r="F261">
        <v>5</v>
      </c>
      <c r="G261" t="s">
        <v>912</v>
      </c>
      <c r="H261" t="s">
        <v>912</v>
      </c>
      <c r="I261" t="s">
        <v>1329</v>
      </c>
      <c r="J261" t="s">
        <v>1330</v>
      </c>
      <c r="K261" s="48" t="s">
        <v>340</v>
      </c>
      <c r="L261" s="52" t="s">
        <v>942</v>
      </c>
    </row>
    <row r="262" spans="1:12">
      <c r="A262" t="s">
        <v>909</v>
      </c>
      <c r="B262" s="49" t="s">
        <v>1395</v>
      </c>
      <c r="C262" s="42">
        <v>21010102001</v>
      </c>
      <c r="D262" t="s">
        <v>646</v>
      </c>
      <c r="E262" t="s">
        <v>915</v>
      </c>
      <c r="F262">
        <v>5</v>
      </c>
      <c r="G262" t="s">
        <v>912</v>
      </c>
      <c r="H262" t="s">
        <v>912</v>
      </c>
      <c r="I262" t="s">
        <v>1331</v>
      </c>
      <c r="J262" t="s">
        <v>1332</v>
      </c>
      <c r="K262" s="48" t="s">
        <v>340</v>
      </c>
      <c r="L262" s="52" t="s">
        <v>942</v>
      </c>
    </row>
    <row r="263" spans="1:12">
      <c r="A263" t="s">
        <v>909</v>
      </c>
      <c r="B263" s="49" t="s">
        <v>1396</v>
      </c>
      <c r="C263" s="42">
        <v>21010102001</v>
      </c>
      <c r="D263" t="s">
        <v>646</v>
      </c>
      <c r="E263" t="s">
        <v>915</v>
      </c>
      <c r="F263">
        <v>5</v>
      </c>
      <c r="G263" t="s">
        <v>912</v>
      </c>
      <c r="H263" t="s">
        <v>912</v>
      </c>
      <c r="I263" t="s">
        <v>1333</v>
      </c>
      <c r="J263" t="s">
        <v>1334</v>
      </c>
      <c r="K263" s="48" t="s">
        <v>340</v>
      </c>
      <c r="L263" s="52" t="s">
        <v>942</v>
      </c>
    </row>
    <row r="264" spans="1:12">
      <c r="A264" t="s">
        <v>909</v>
      </c>
      <c r="B264" s="49" t="s">
        <v>1397</v>
      </c>
      <c r="C264" s="42">
        <v>21010102001</v>
      </c>
      <c r="D264" t="s">
        <v>646</v>
      </c>
      <c r="E264" t="s">
        <v>915</v>
      </c>
      <c r="F264">
        <v>5</v>
      </c>
      <c r="G264" t="s">
        <v>912</v>
      </c>
      <c r="H264" t="s">
        <v>912</v>
      </c>
      <c r="I264" t="s">
        <v>1335</v>
      </c>
      <c r="J264" t="s">
        <v>1336</v>
      </c>
      <c r="K264" s="48" t="s">
        <v>340</v>
      </c>
      <c r="L264" s="52" t="s">
        <v>942</v>
      </c>
    </row>
    <row r="265" spans="1:12">
      <c r="A265" t="s">
        <v>909</v>
      </c>
      <c r="B265" s="49" t="s">
        <v>1398</v>
      </c>
      <c r="C265" s="42">
        <v>21010102001</v>
      </c>
      <c r="D265" t="s">
        <v>646</v>
      </c>
      <c r="E265" t="s">
        <v>915</v>
      </c>
      <c r="F265">
        <v>5</v>
      </c>
      <c r="G265" t="s">
        <v>912</v>
      </c>
      <c r="H265" t="s">
        <v>912</v>
      </c>
      <c r="I265" t="s">
        <v>1337</v>
      </c>
      <c r="J265" t="s">
        <v>1338</v>
      </c>
      <c r="K265" s="48" t="s">
        <v>340</v>
      </c>
      <c r="L265" s="52" t="s">
        <v>942</v>
      </c>
    </row>
    <row r="266" spans="1:12">
      <c r="A266" t="s">
        <v>909</v>
      </c>
      <c r="B266" s="49" t="s">
        <v>1399</v>
      </c>
      <c r="C266" s="42">
        <v>21010102001</v>
      </c>
      <c r="D266" t="s">
        <v>646</v>
      </c>
      <c r="E266" t="s">
        <v>915</v>
      </c>
      <c r="F266">
        <v>5</v>
      </c>
      <c r="G266" t="s">
        <v>912</v>
      </c>
      <c r="H266" t="s">
        <v>912</v>
      </c>
      <c r="I266" t="s">
        <v>1339</v>
      </c>
      <c r="J266" t="s">
        <v>1340</v>
      </c>
      <c r="K266" s="48" t="s">
        <v>340</v>
      </c>
      <c r="L266" s="52" t="s">
        <v>942</v>
      </c>
    </row>
    <row r="267" spans="1:12">
      <c r="A267" t="s">
        <v>909</v>
      </c>
      <c r="B267" s="49" t="s">
        <v>1400</v>
      </c>
      <c r="C267" s="42">
        <v>21010102001</v>
      </c>
      <c r="D267" t="s">
        <v>646</v>
      </c>
      <c r="E267" t="s">
        <v>915</v>
      </c>
      <c r="F267">
        <v>5</v>
      </c>
      <c r="G267" t="s">
        <v>912</v>
      </c>
      <c r="H267" t="s">
        <v>912</v>
      </c>
      <c r="I267" t="s">
        <v>1341</v>
      </c>
      <c r="J267" t="s">
        <v>1342</v>
      </c>
      <c r="K267" s="48" t="s">
        <v>340</v>
      </c>
      <c r="L267" s="52" t="s">
        <v>942</v>
      </c>
    </row>
    <row r="268" spans="1:12">
      <c r="A268" t="s">
        <v>909</v>
      </c>
      <c r="B268" s="49" t="s">
        <v>1401</v>
      </c>
      <c r="C268" s="42">
        <v>21010102002</v>
      </c>
      <c r="D268" t="s">
        <v>1343</v>
      </c>
      <c r="E268" t="s">
        <v>915</v>
      </c>
      <c r="F268">
        <v>5</v>
      </c>
      <c r="G268" t="s">
        <v>912</v>
      </c>
      <c r="H268" t="s">
        <v>912</v>
      </c>
      <c r="I268" t="s">
        <v>1344</v>
      </c>
      <c r="J268" t="s">
        <v>1345</v>
      </c>
      <c r="K268" s="48" t="s">
        <v>340</v>
      </c>
      <c r="L268" s="52" t="s">
        <v>942</v>
      </c>
    </row>
    <row r="269" spans="1:12">
      <c r="A269" t="s">
        <v>909</v>
      </c>
      <c r="B269" s="49" t="s">
        <v>1402</v>
      </c>
      <c r="C269" s="42">
        <v>21010102002</v>
      </c>
      <c r="D269" t="s">
        <v>1343</v>
      </c>
      <c r="E269" t="s">
        <v>915</v>
      </c>
      <c r="F269">
        <v>5</v>
      </c>
      <c r="G269" t="s">
        <v>912</v>
      </c>
      <c r="H269" t="s">
        <v>912</v>
      </c>
      <c r="I269" t="s">
        <v>1346</v>
      </c>
      <c r="J269" t="s">
        <v>1347</v>
      </c>
      <c r="K269" s="48" t="s">
        <v>340</v>
      </c>
      <c r="L269" s="52" t="s">
        <v>942</v>
      </c>
    </row>
    <row r="270" spans="1:12">
      <c r="A270" t="s">
        <v>909</v>
      </c>
      <c r="B270" s="49" t="s">
        <v>1403</v>
      </c>
      <c r="C270" s="42">
        <v>21010102003</v>
      </c>
      <c r="D270" t="s">
        <v>677</v>
      </c>
      <c r="E270" t="s">
        <v>915</v>
      </c>
      <c r="F270">
        <v>5</v>
      </c>
      <c r="G270" t="s">
        <v>912</v>
      </c>
      <c r="H270" t="s">
        <v>912</v>
      </c>
      <c r="I270" t="s">
        <v>1348</v>
      </c>
      <c r="J270" t="s">
        <v>1349</v>
      </c>
      <c r="K270" s="48" t="s">
        <v>392</v>
      </c>
      <c r="L270" s="52" t="s">
        <v>943</v>
      </c>
    </row>
    <row r="271" spans="1:12">
      <c r="A271" t="s">
        <v>909</v>
      </c>
      <c r="B271" s="49" t="s">
        <v>1404</v>
      </c>
      <c r="C271" s="42">
        <v>21010102003</v>
      </c>
      <c r="D271" t="s">
        <v>677</v>
      </c>
      <c r="E271" t="s">
        <v>915</v>
      </c>
      <c r="F271">
        <v>5</v>
      </c>
      <c r="G271" t="s">
        <v>912</v>
      </c>
      <c r="H271" t="s">
        <v>912</v>
      </c>
      <c r="I271" t="s">
        <v>532</v>
      </c>
      <c r="J271" t="s">
        <v>533</v>
      </c>
      <c r="K271" s="48" t="s">
        <v>392</v>
      </c>
      <c r="L271" s="52" t="s">
        <v>943</v>
      </c>
    </row>
    <row r="272" spans="1:12">
      <c r="A272" t="s">
        <v>909</v>
      </c>
      <c r="B272" s="49" t="s">
        <v>1405</v>
      </c>
      <c r="C272" s="42">
        <v>21010102003</v>
      </c>
      <c r="D272" t="s">
        <v>677</v>
      </c>
      <c r="E272" t="s">
        <v>915</v>
      </c>
      <c r="F272">
        <v>5</v>
      </c>
      <c r="G272" t="s">
        <v>912</v>
      </c>
      <c r="H272" t="s">
        <v>912</v>
      </c>
      <c r="I272" t="s">
        <v>1355</v>
      </c>
      <c r="J272" t="s">
        <v>1356</v>
      </c>
      <c r="K272" s="48" t="s">
        <v>392</v>
      </c>
      <c r="L272" s="52" t="s">
        <v>943</v>
      </c>
    </row>
    <row r="273" spans="1:12">
      <c r="A273" t="s">
        <v>909</v>
      </c>
      <c r="B273" s="49" t="s">
        <v>1406</v>
      </c>
      <c r="C273" s="42">
        <v>21010102003</v>
      </c>
      <c r="D273" t="s">
        <v>677</v>
      </c>
      <c r="E273" t="s">
        <v>915</v>
      </c>
      <c r="F273">
        <v>5</v>
      </c>
      <c r="G273" t="s">
        <v>912</v>
      </c>
      <c r="H273" t="s">
        <v>912</v>
      </c>
      <c r="I273" t="s">
        <v>1357</v>
      </c>
      <c r="J273" t="s">
        <v>1358</v>
      </c>
      <c r="K273" s="48" t="s">
        <v>392</v>
      </c>
      <c r="L273" s="52" t="s">
        <v>943</v>
      </c>
    </row>
    <row r="274" spans="1:12">
      <c r="A274" t="s">
        <v>909</v>
      </c>
      <c r="B274" s="49" t="s">
        <v>1407</v>
      </c>
      <c r="C274" s="42">
        <v>21010102003</v>
      </c>
      <c r="D274" t="s">
        <v>677</v>
      </c>
      <c r="E274" t="s">
        <v>915</v>
      </c>
      <c r="F274">
        <v>5</v>
      </c>
      <c r="G274" t="s">
        <v>912</v>
      </c>
      <c r="H274" t="s">
        <v>912</v>
      </c>
      <c r="I274" t="s">
        <v>1360</v>
      </c>
      <c r="J274" t="s">
        <v>1361</v>
      </c>
      <c r="K274" s="48" t="s">
        <v>392</v>
      </c>
      <c r="L274" s="52" t="s">
        <v>943</v>
      </c>
    </row>
    <row r="275" spans="1:12">
      <c r="A275" t="s">
        <v>909</v>
      </c>
      <c r="B275" s="49" t="s">
        <v>1408</v>
      </c>
      <c r="C275" s="42">
        <v>23010114001</v>
      </c>
      <c r="D275" t="s">
        <v>1364</v>
      </c>
      <c r="E275" t="s">
        <v>915</v>
      </c>
      <c r="F275">
        <v>5</v>
      </c>
      <c r="G275" t="s">
        <v>912</v>
      </c>
      <c r="H275" t="s">
        <v>911</v>
      </c>
      <c r="K275" s="48" t="s">
        <v>392</v>
      </c>
      <c r="L275" s="52" t="s">
        <v>943</v>
      </c>
    </row>
    <row r="276" spans="1:12">
      <c r="A276" t="s">
        <v>909</v>
      </c>
      <c r="B276" s="49" t="s">
        <v>1409</v>
      </c>
      <c r="C276" s="42">
        <v>23010114009</v>
      </c>
      <c r="D276" t="s">
        <v>1365</v>
      </c>
      <c r="E276" t="s">
        <v>915</v>
      </c>
      <c r="F276">
        <v>5</v>
      </c>
      <c r="G276" t="s">
        <v>912</v>
      </c>
      <c r="H276" t="s">
        <v>911</v>
      </c>
      <c r="K276" s="48" t="s">
        <v>392</v>
      </c>
      <c r="L276" s="52" t="s">
        <v>943</v>
      </c>
    </row>
    <row r="277" spans="1:12">
      <c r="A277" t="s">
        <v>909</v>
      </c>
      <c r="B277" s="49" t="s">
        <v>1410</v>
      </c>
      <c r="C277" s="42">
        <v>26010144003</v>
      </c>
      <c r="D277" t="s">
        <v>723</v>
      </c>
      <c r="E277" t="s">
        <v>915</v>
      </c>
      <c r="F277">
        <v>5</v>
      </c>
      <c r="G277" t="s">
        <v>912</v>
      </c>
      <c r="H277" t="s">
        <v>912</v>
      </c>
      <c r="I277" t="s">
        <v>1367</v>
      </c>
      <c r="J277" t="s">
        <v>1368</v>
      </c>
      <c r="K277" s="48" t="s">
        <v>881</v>
      </c>
      <c r="L277" s="52" t="s">
        <v>946</v>
      </c>
    </row>
    <row r="278" spans="1:12">
      <c r="A278" t="s">
        <v>909</v>
      </c>
      <c r="B278" s="49" t="s">
        <v>1411</v>
      </c>
      <c r="C278" s="42">
        <v>26010144003</v>
      </c>
      <c r="D278" t="s">
        <v>723</v>
      </c>
      <c r="E278" t="s">
        <v>915</v>
      </c>
      <c r="F278">
        <v>5</v>
      </c>
      <c r="G278" t="s">
        <v>912</v>
      </c>
      <c r="H278" t="s">
        <v>912</v>
      </c>
      <c r="I278" t="s">
        <v>1369</v>
      </c>
      <c r="J278" t="s">
        <v>1370</v>
      </c>
      <c r="K278" s="48" t="s">
        <v>881</v>
      </c>
      <c r="L278" s="52" t="s">
        <v>946</v>
      </c>
    </row>
    <row r="279" spans="1:12">
      <c r="A279" t="s">
        <v>909</v>
      </c>
      <c r="B279" s="49" t="s">
        <v>1412</v>
      </c>
      <c r="C279" s="42">
        <v>61040746006</v>
      </c>
      <c r="D279" t="s">
        <v>1371</v>
      </c>
      <c r="E279" t="s">
        <v>915</v>
      </c>
      <c r="F279">
        <v>5</v>
      </c>
      <c r="G279" t="s">
        <v>912</v>
      </c>
      <c r="H279" t="s">
        <v>911</v>
      </c>
      <c r="K279" s="48" t="s">
        <v>251</v>
      </c>
      <c r="L279" s="52" t="s">
        <v>953</v>
      </c>
    </row>
    <row r="280" spans="1:12">
      <c r="A280" t="s">
        <v>909</v>
      </c>
      <c r="B280" s="49" t="s">
        <v>1413</v>
      </c>
      <c r="C280" s="42">
        <v>61070768001</v>
      </c>
      <c r="D280" t="s">
        <v>1374</v>
      </c>
      <c r="E280" t="s">
        <v>915</v>
      </c>
      <c r="F280">
        <v>5</v>
      </c>
      <c r="G280" t="s">
        <v>912</v>
      </c>
      <c r="H280" t="s">
        <v>911</v>
      </c>
      <c r="K280" s="48" t="s">
        <v>251</v>
      </c>
      <c r="L280" s="52" t="s">
        <v>953</v>
      </c>
    </row>
    <row r="281" spans="1:12">
      <c r="A281" t="s">
        <v>909</v>
      </c>
      <c r="B281" s="49" t="s">
        <v>1414</v>
      </c>
      <c r="C281" s="42">
        <v>61070768003</v>
      </c>
      <c r="D281" t="s">
        <v>1375</v>
      </c>
      <c r="E281" t="s">
        <v>915</v>
      </c>
      <c r="F281">
        <v>5</v>
      </c>
      <c r="G281" t="s">
        <v>912</v>
      </c>
      <c r="H281" t="s">
        <v>911</v>
      </c>
      <c r="K281" s="48" t="s">
        <v>251</v>
      </c>
      <c r="L281" s="52" t="s">
        <v>953</v>
      </c>
    </row>
    <row r="282" spans="1:12">
      <c r="A282" t="s">
        <v>909</v>
      </c>
      <c r="B282" s="49" t="s">
        <v>1415</v>
      </c>
      <c r="C282" s="42">
        <v>61070768004</v>
      </c>
      <c r="D282" t="s">
        <v>1376</v>
      </c>
      <c r="E282" t="s">
        <v>915</v>
      </c>
      <c r="F282">
        <v>5</v>
      </c>
      <c r="G282" t="s">
        <v>912</v>
      </c>
      <c r="H282" t="s">
        <v>911</v>
      </c>
      <c r="K282" s="48" t="s">
        <v>251</v>
      </c>
      <c r="L282" s="52" t="s">
        <v>953</v>
      </c>
    </row>
    <row r="283" spans="1:12">
      <c r="A283" t="s">
        <v>909</v>
      </c>
      <c r="B283" s="49" t="s">
        <v>1416</v>
      </c>
      <c r="C283" s="42">
        <v>71010705005</v>
      </c>
      <c r="D283" t="s">
        <v>1377</v>
      </c>
      <c r="E283" t="s">
        <v>910</v>
      </c>
      <c r="F283">
        <v>5</v>
      </c>
      <c r="G283" t="s">
        <v>912</v>
      </c>
      <c r="H283" t="s">
        <v>911</v>
      </c>
      <c r="K283" s="48" t="s">
        <v>333</v>
      </c>
      <c r="L283" s="52" t="s">
        <v>954</v>
      </c>
    </row>
    <row r="284" spans="1:12">
      <c r="A284" t="s">
        <v>909</v>
      </c>
      <c r="B284" s="49" t="s">
        <v>1417</v>
      </c>
      <c r="C284" s="42">
        <v>71030719005</v>
      </c>
      <c r="D284" t="s">
        <v>1378</v>
      </c>
      <c r="E284" t="s">
        <v>910</v>
      </c>
      <c r="F284">
        <v>5</v>
      </c>
      <c r="G284" t="s">
        <v>912</v>
      </c>
      <c r="H284" t="s">
        <v>911</v>
      </c>
      <c r="K284" s="48" t="s">
        <v>179</v>
      </c>
      <c r="L284" s="52" t="s">
        <v>956</v>
      </c>
    </row>
    <row r="285" spans="1:12">
      <c r="A285" t="s">
        <v>909</v>
      </c>
      <c r="B285" s="49" t="s">
        <v>1418</v>
      </c>
      <c r="C285" s="42">
        <v>71030719006</v>
      </c>
      <c r="D285" t="s">
        <v>1379</v>
      </c>
      <c r="E285" t="s">
        <v>910</v>
      </c>
      <c r="F285">
        <v>5</v>
      </c>
      <c r="G285" t="s">
        <v>912</v>
      </c>
      <c r="H285" t="s">
        <v>911</v>
      </c>
      <c r="K285" s="48" t="s">
        <v>179</v>
      </c>
      <c r="L285" s="52" t="s">
        <v>956</v>
      </c>
    </row>
    <row r="286" spans="1:12">
      <c r="A286" t="s">
        <v>909</v>
      </c>
      <c r="B286" s="49" t="s">
        <v>1419</v>
      </c>
      <c r="C286" s="42">
        <v>71040733021</v>
      </c>
      <c r="D286" t="s">
        <v>1380</v>
      </c>
      <c r="E286" t="s">
        <v>910</v>
      </c>
      <c r="F286">
        <v>5</v>
      </c>
      <c r="G286" t="s">
        <v>912</v>
      </c>
      <c r="H286" t="s">
        <v>911</v>
      </c>
      <c r="K286" s="48" t="s">
        <v>72</v>
      </c>
      <c r="L286" s="52" t="s">
        <v>823</v>
      </c>
    </row>
    <row r="287" spans="1:12">
      <c r="A287" t="s">
        <v>909</v>
      </c>
      <c r="B287" s="49" t="s">
        <v>1420</v>
      </c>
      <c r="C287" s="42">
        <v>71040733023</v>
      </c>
      <c r="D287" t="s">
        <v>1381</v>
      </c>
      <c r="E287" t="s">
        <v>910</v>
      </c>
      <c r="F287">
        <v>5</v>
      </c>
      <c r="G287" t="s">
        <v>912</v>
      </c>
      <c r="H287" t="s">
        <v>911</v>
      </c>
      <c r="K287" s="48" t="s">
        <v>72</v>
      </c>
      <c r="L287" s="52" t="s">
        <v>823</v>
      </c>
    </row>
    <row r="288" spans="1:12">
      <c r="A288" t="s">
        <v>909</v>
      </c>
      <c r="B288" s="49" t="s">
        <v>1421</v>
      </c>
      <c r="C288" s="42">
        <v>71040733063</v>
      </c>
      <c r="D288" t="s">
        <v>1382</v>
      </c>
      <c r="E288" t="s">
        <v>910</v>
      </c>
      <c r="F288">
        <v>5</v>
      </c>
      <c r="G288" t="s">
        <v>912</v>
      </c>
      <c r="H288" t="s">
        <v>911</v>
      </c>
      <c r="K288" s="48" t="s">
        <v>72</v>
      </c>
      <c r="L288" s="52" t="s">
        <v>823</v>
      </c>
    </row>
    <row r="289" spans="1:12">
      <c r="A289" t="s">
        <v>909</v>
      </c>
      <c r="B289" s="49" t="s">
        <v>1422</v>
      </c>
      <c r="C289" s="42">
        <v>71060747001</v>
      </c>
      <c r="D289" t="s">
        <v>1385</v>
      </c>
      <c r="E289" t="s">
        <v>910</v>
      </c>
      <c r="F289">
        <v>5</v>
      </c>
      <c r="G289" t="s">
        <v>912</v>
      </c>
      <c r="H289" t="s">
        <v>911</v>
      </c>
      <c r="K289" s="48" t="s">
        <v>1658</v>
      </c>
      <c r="L289" s="52" t="s">
        <v>959</v>
      </c>
    </row>
    <row r="290" spans="1:12">
      <c r="A290" t="s">
        <v>909</v>
      </c>
      <c r="B290" s="49" t="s">
        <v>1437</v>
      </c>
      <c r="C290" s="42">
        <v>21010102003</v>
      </c>
      <c r="D290" t="s">
        <v>677</v>
      </c>
      <c r="E290" t="s">
        <v>915</v>
      </c>
      <c r="F290">
        <v>5</v>
      </c>
      <c r="G290" t="s">
        <v>912</v>
      </c>
      <c r="H290" t="s">
        <v>912</v>
      </c>
      <c r="I290" t="s">
        <v>1350</v>
      </c>
      <c r="J290" t="s">
        <v>524</v>
      </c>
      <c r="K290" s="48" t="s">
        <v>392</v>
      </c>
      <c r="L290" s="52" t="s">
        <v>943</v>
      </c>
    </row>
    <row r="291" spans="1:12">
      <c r="A291" t="s">
        <v>909</v>
      </c>
      <c r="B291" s="49" t="s">
        <v>1438</v>
      </c>
      <c r="C291" s="42">
        <v>21010102003</v>
      </c>
      <c r="D291" t="s">
        <v>677</v>
      </c>
      <c r="E291" t="s">
        <v>915</v>
      </c>
      <c r="F291">
        <v>5</v>
      </c>
      <c r="G291" t="s">
        <v>912</v>
      </c>
      <c r="H291" t="s">
        <v>912</v>
      </c>
      <c r="I291" t="s">
        <v>1351</v>
      </c>
      <c r="J291" t="s">
        <v>1352</v>
      </c>
      <c r="K291" s="48" t="s">
        <v>392</v>
      </c>
      <c r="L291" s="52" t="s">
        <v>943</v>
      </c>
    </row>
    <row r="292" spans="1:12">
      <c r="A292" t="s">
        <v>909</v>
      </c>
      <c r="B292" s="49" t="s">
        <v>1439</v>
      </c>
      <c r="C292" s="42">
        <v>21010102003</v>
      </c>
      <c r="D292" t="s">
        <v>677</v>
      </c>
      <c r="E292" t="s">
        <v>915</v>
      </c>
      <c r="F292">
        <v>5</v>
      </c>
      <c r="G292" t="s">
        <v>912</v>
      </c>
      <c r="H292" t="s">
        <v>912</v>
      </c>
      <c r="I292" t="s">
        <v>1353</v>
      </c>
      <c r="J292" t="s">
        <v>1354</v>
      </c>
      <c r="K292" s="48" t="s">
        <v>392</v>
      </c>
      <c r="L292" s="52" t="s">
        <v>943</v>
      </c>
    </row>
    <row r="293" spans="1:12">
      <c r="A293" t="s">
        <v>909</v>
      </c>
      <c r="B293" s="49" t="s">
        <v>1440</v>
      </c>
      <c r="C293" s="42">
        <v>21010102003</v>
      </c>
      <c r="D293" t="s">
        <v>677</v>
      </c>
      <c r="E293" t="s">
        <v>915</v>
      </c>
      <c r="F293">
        <v>5</v>
      </c>
      <c r="G293" t="s">
        <v>912</v>
      </c>
      <c r="H293" t="s">
        <v>912</v>
      </c>
      <c r="I293" t="s">
        <v>1359</v>
      </c>
      <c r="J293" t="s">
        <v>1358</v>
      </c>
      <c r="K293" s="48" t="s">
        <v>392</v>
      </c>
      <c r="L293" s="52" t="s">
        <v>943</v>
      </c>
    </row>
    <row r="294" spans="1:12">
      <c r="A294" t="s">
        <v>909</v>
      </c>
      <c r="B294" s="49" t="s">
        <v>1441</v>
      </c>
      <c r="C294" s="42">
        <v>21010102003</v>
      </c>
      <c r="D294" t="s">
        <v>677</v>
      </c>
      <c r="E294" t="s">
        <v>915</v>
      </c>
      <c r="F294">
        <v>5</v>
      </c>
      <c r="G294" t="s">
        <v>912</v>
      </c>
      <c r="H294" t="s">
        <v>912</v>
      </c>
      <c r="I294" t="s">
        <v>1362</v>
      </c>
      <c r="J294" t="s">
        <v>1363</v>
      </c>
      <c r="K294" s="48" t="s">
        <v>392</v>
      </c>
      <c r="L294" s="52" t="s">
        <v>943</v>
      </c>
    </row>
    <row r="295" spans="1:12">
      <c r="A295" t="s">
        <v>909</v>
      </c>
      <c r="B295" s="49" t="s">
        <v>1430</v>
      </c>
      <c r="C295" s="42">
        <v>25010140006</v>
      </c>
      <c r="D295" t="s">
        <v>1366</v>
      </c>
      <c r="E295" t="s">
        <v>915</v>
      </c>
      <c r="F295">
        <v>5</v>
      </c>
      <c r="G295" t="s">
        <v>912</v>
      </c>
      <c r="H295" t="s">
        <v>911</v>
      </c>
      <c r="K295" s="48" t="s">
        <v>331</v>
      </c>
      <c r="L295" s="52" t="s">
        <v>331</v>
      </c>
    </row>
    <row r="296" spans="1:12">
      <c r="A296" t="s">
        <v>909</v>
      </c>
      <c r="B296" s="49" t="s">
        <v>1510</v>
      </c>
      <c r="C296">
        <v>11020105001</v>
      </c>
      <c r="D296" t="s">
        <v>962</v>
      </c>
      <c r="E296" t="s">
        <v>910</v>
      </c>
      <c r="F296">
        <v>5</v>
      </c>
      <c r="G296" t="s">
        <v>912</v>
      </c>
      <c r="H296" t="s">
        <v>912</v>
      </c>
      <c r="I296" t="s">
        <v>1451</v>
      </c>
      <c r="J296" t="s">
        <v>1452</v>
      </c>
      <c r="K296" s="48" t="s">
        <v>7</v>
      </c>
      <c r="L296" s="52" t="s">
        <v>133</v>
      </c>
    </row>
    <row r="297" spans="1:12">
      <c r="A297" t="s">
        <v>909</v>
      </c>
      <c r="B297" s="49" t="s">
        <v>1511</v>
      </c>
      <c r="C297">
        <v>11020107001</v>
      </c>
      <c r="D297" t="s">
        <v>460</v>
      </c>
      <c r="E297" t="s">
        <v>910</v>
      </c>
      <c r="F297">
        <v>5</v>
      </c>
      <c r="G297" t="s">
        <v>912</v>
      </c>
      <c r="H297" t="s">
        <v>912</v>
      </c>
      <c r="I297" t="s">
        <v>1453</v>
      </c>
      <c r="J297" t="s">
        <v>1454</v>
      </c>
      <c r="K297" s="48" t="s">
        <v>7</v>
      </c>
      <c r="L297" s="52" t="s">
        <v>133</v>
      </c>
    </row>
    <row r="298" spans="1:12">
      <c r="A298" t="s">
        <v>909</v>
      </c>
      <c r="B298" s="49" t="s">
        <v>1512</v>
      </c>
      <c r="C298">
        <v>11020107001</v>
      </c>
      <c r="D298" t="s">
        <v>460</v>
      </c>
      <c r="E298" t="s">
        <v>910</v>
      </c>
      <c r="F298">
        <v>5</v>
      </c>
      <c r="G298" t="s">
        <v>912</v>
      </c>
      <c r="H298" t="s">
        <v>912</v>
      </c>
      <c r="I298">
        <v>12700640621</v>
      </c>
      <c r="J298" t="s">
        <v>1456</v>
      </c>
      <c r="K298" s="48" t="s">
        <v>7</v>
      </c>
      <c r="L298" s="52" t="s">
        <v>133</v>
      </c>
    </row>
    <row r="299" spans="1:12">
      <c r="A299" t="s">
        <v>909</v>
      </c>
      <c r="B299" s="49" t="s">
        <v>1513</v>
      </c>
      <c r="C299">
        <v>11020107001</v>
      </c>
      <c r="D299" t="s">
        <v>460</v>
      </c>
      <c r="E299" t="s">
        <v>910</v>
      </c>
      <c r="F299">
        <v>5</v>
      </c>
      <c r="G299" t="s">
        <v>912</v>
      </c>
      <c r="H299" t="s">
        <v>912</v>
      </c>
      <c r="I299" t="s">
        <v>1457</v>
      </c>
      <c r="J299" t="s">
        <v>1458</v>
      </c>
      <c r="K299" s="48" t="s">
        <v>7</v>
      </c>
      <c r="L299" s="52" t="s">
        <v>133</v>
      </c>
    </row>
    <row r="300" spans="1:12" s="143" customFormat="1">
      <c r="A300" s="143" t="s">
        <v>909</v>
      </c>
      <c r="B300" s="143" t="s">
        <v>1514</v>
      </c>
      <c r="C300" s="143">
        <v>13040199001</v>
      </c>
      <c r="D300" s="143" t="s">
        <v>567</v>
      </c>
      <c r="E300" s="143" t="s">
        <v>910</v>
      </c>
      <c r="F300" s="143">
        <v>5</v>
      </c>
      <c r="G300" s="143" t="s">
        <v>912</v>
      </c>
      <c r="H300" s="143" t="s">
        <v>912</v>
      </c>
      <c r="I300" s="143" t="s">
        <v>1462</v>
      </c>
      <c r="J300" s="143" t="s">
        <v>1463</v>
      </c>
      <c r="K300" s="143" t="s">
        <v>416</v>
      </c>
      <c r="L300" s="143" t="s">
        <v>959</v>
      </c>
    </row>
    <row r="301" spans="1:12">
      <c r="A301" t="s">
        <v>909</v>
      </c>
      <c r="B301" s="49" t="s">
        <v>1515</v>
      </c>
      <c r="C301">
        <v>21010102001</v>
      </c>
      <c r="D301" t="s">
        <v>646</v>
      </c>
      <c r="E301" t="s">
        <v>915</v>
      </c>
      <c r="F301">
        <v>5</v>
      </c>
      <c r="G301" t="s">
        <v>912</v>
      </c>
      <c r="H301" t="s">
        <v>912</v>
      </c>
      <c r="I301" t="s">
        <v>1464</v>
      </c>
      <c r="J301" t="s">
        <v>1465</v>
      </c>
      <c r="K301" s="48" t="s">
        <v>340</v>
      </c>
      <c r="L301" s="52" t="s">
        <v>942</v>
      </c>
    </row>
    <row r="302" spans="1:12">
      <c r="A302" t="s">
        <v>909</v>
      </c>
      <c r="B302" s="49" t="s">
        <v>1516</v>
      </c>
      <c r="C302">
        <v>21010102002</v>
      </c>
      <c r="D302" t="s">
        <v>1343</v>
      </c>
      <c r="E302" t="s">
        <v>915</v>
      </c>
      <c r="F302">
        <v>5</v>
      </c>
      <c r="G302" t="s">
        <v>912</v>
      </c>
      <c r="H302" t="s">
        <v>912</v>
      </c>
      <c r="I302" t="s">
        <v>1466</v>
      </c>
      <c r="J302" t="s">
        <v>653</v>
      </c>
      <c r="K302" s="48" t="s">
        <v>340</v>
      </c>
      <c r="L302" s="52" t="s">
        <v>942</v>
      </c>
    </row>
    <row r="303" spans="1:12">
      <c r="A303" t="s">
        <v>909</v>
      </c>
      <c r="B303" s="49" t="s">
        <v>1517</v>
      </c>
      <c r="C303">
        <v>21010102002</v>
      </c>
      <c r="D303" t="s">
        <v>1343</v>
      </c>
      <c r="E303" t="s">
        <v>915</v>
      </c>
      <c r="F303">
        <v>5</v>
      </c>
      <c r="G303" t="s">
        <v>912</v>
      </c>
      <c r="H303" t="s">
        <v>912</v>
      </c>
      <c r="I303" t="s">
        <v>1467</v>
      </c>
      <c r="J303" t="s">
        <v>1468</v>
      </c>
      <c r="K303" s="48" t="s">
        <v>340</v>
      </c>
      <c r="L303" s="52" t="s">
        <v>942</v>
      </c>
    </row>
    <row r="304" spans="1:12">
      <c r="A304" t="s">
        <v>909</v>
      </c>
      <c r="B304" s="49" t="s">
        <v>1518</v>
      </c>
      <c r="C304">
        <v>21010102002</v>
      </c>
      <c r="D304" t="s">
        <v>1343</v>
      </c>
      <c r="E304" t="s">
        <v>915</v>
      </c>
      <c r="F304">
        <v>5</v>
      </c>
      <c r="G304" t="s">
        <v>912</v>
      </c>
      <c r="H304" t="s">
        <v>912</v>
      </c>
      <c r="I304" t="s">
        <v>1469</v>
      </c>
      <c r="J304" t="s">
        <v>1470</v>
      </c>
      <c r="K304" s="48" t="s">
        <v>340</v>
      </c>
      <c r="L304" s="52" t="s">
        <v>942</v>
      </c>
    </row>
    <row r="305" spans="1:12">
      <c r="A305" t="s">
        <v>909</v>
      </c>
      <c r="B305" s="49" t="s">
        <v>1519</v>
      </c>
      <c r="C305">
        <v>21010102003</v>
      </c>
      <c r="D305" t="s">
        <v>677</v>
      </c>
      <c r="E305" t="s">
        <v>915</v>
      </c>
      <c r="F305">
        <v>5</v>
      </c>
      <c r="G305" t="s">
        <v>912</v>
      </c>
      <c r="H305" t="s">
        <v>912</v>
      </c>
      <c r="I305" t="s">
        <v>1471</v>
      </c>
      <c r="J305" t="s">
        <v>1472</v>
      </c>
      <c r="K305" s="48" t="s">
        <v>392</v>
      </c>
      <c r="L305" s="52" t="s">
        <v>943</v>
      </c>
    </row>
    <row r="306" spans="1:12">
      <c r="A306" t="s">
        <v>909</v>
      </c>
      <c r="B306" s="49" t="s">
        <v>1520</v>
      </c>
      <c r="C306">
        <v>21010102003</v>
      </c>
      <c r="D306" t="s">
        <v>677</v>
      </c>
      <c r="E306" t="s">
        <v>915</v>
      </c>
      <c r="F306">
        <v>5</v>
      </c>
      <c r="G306" t="s">
        <v>912</v>
      </c>
      <c r="H306" t="s">
        <v>912</v>
      </c>
      <c r="I306" t="s">
        <v>1473</v>
      </c>
      <c r="J306" t="s">
        <v>1474</v>
      </c>
      <c r="K306" s="48" t="s">
        <v>392</v>
      </c>
      <c r="L306" s="52" t="s">
        <v>943</v>
      </c>
    </row>
    <row r="307" spans="1:12">
      <c r="A307" t="s">
        <v>909</v>
      </c>
      <c r="B307" s="49" t="s">
        <v>1521</v>
      </c>
      <c r="C307">
        <v>21010102003</v>
      </c>
      <c r="D307" t="s">
        <v>677</v>
      </c>
      <c r="E307" t="s">
        <v>915</v>
      </c>
      <c r="F307">
        <v>5</v>
      </c>
      <c r="G307" t="s">
        <v>912</v>
      </c>
      <c r="H307" t="s">
        <v>912</v>
      </c>
      <c r="I307" t="s">
        <v>1475</v>
      </c>
      <c r="J307" t="s">
        <v>984</v>
      </c>
      <c r="K307" s="48" t="s">
        <v>392</v>
      </c>
      <c r="L307" s="52" t="s">
        <v>943</v>
      </c>
    </row>
    <row r="308" spans="1:12">
      <c r="A308" t="s">
        <v>909</v>
      </c>
      <c r="B308" s="49" t="s">
        <v>1522</v>
      </c>
      <c r="C308">
        <v>21010102003</v>
      </c>
      <c r="D308" t="s">
        <v>677</v>
      </c>
      <c r="E308" t="s">
        <v>915</v>
      </c>
      <c r="F308">
        <v>5</v>
      </c>
      <c r="G308" t="s">
        <v>912</v>
      </c>
      <c r="H308" t="s">
        <v>912</v>
      </c>
      <c r="I308" t="s">
        <v>1476</v>
      </c>
      <c r="J308" t="s">
        <v>1477</v>
      </c>
      <c r="K308" s="48" t="s">
        <v>392</v>
      </c>
      <c r="L308" s="52" t="s">
        <v>943</v>
      </c>
    </row>
    <row r="309" spans="1:12">
      <c r="A309" t="s">
        <v>909</v>
      </c>
      <c r="B309" s="49" t="s">
        <v>1523</v>
      </c>
      <c r="C309">
        <v>21010102003</v>
      </c>
      <c r="D309" t="s">
        <v>677</v>
      </c>
      <c r="E309" t="s">
        <v>915</v>
      </c>
      <c r="F309">
        <v>5</v>
      </c>
      <c r="G309" t="s">
        <v>912</v>
      </c>
      <c r="H309" t="s">
        <v>912</v>
      </c>
      <c r="I309" t="s">
        <v>1478</v>
      </c>
      <c r="J309" t="s">
        <v>1479</v>
      </c>
      <c r="K309" s="48" t="s">
        <v>392</v>
      </c>
      <c r="L309" s="52" t="s">
        <v>943</v>
      </c>
    </row>
    <row r="310" spans="1:12">
      <c r="A310" t="s">
        <v>909</v>
      </c>
      <c r="B310" s="49" t="s">
        <v>1524</v>
      </c>
      <c r="C310">
        <v>21010102003</v>
      </c>
      <c r="D310" t="s">
        <v>677</v>
      </c>
      <c r="E310" t="s">
        <v>915</v>
      </c>
      <c r="F310">
        <v>5</v>
      </c>
      <c r="G310" t="s">
        <v>912</v>
      </c>
      <c r="H310" t="s">
        <v>912</v>
      </c>
      <c r="I310" t="s">
        <v>1480</v>
      </c>
      <c r="J310" t="s">
        <v>1481</v>
      </c>
      <c r="K310" s="48" t="s">
        <v>392</v>
      </c>
      <c r="L310" s="52" t="s">
        <v>943</v>
      </c>
    </row>
    <row r="311" spans="1:12" s="143" customFormat="1">
      <c r="A311" s="143" t="s">
        <v>909</v>
      </c>
      <c r="B311" s="143" t="s">
        <v>1525</v>
      </c>
      <c r="C311" s="143">
        <v>26010144002</v>
      </c>
      <c r="D311" s="143" t="s">
        <v>1016</v>
      </c>
      <c r="E311" s="143" t="s">
        <v>915</v>
      </c>
      <c r="F311" s="143">
        <v>5</v>
      </c>
      <c r="G311" s="143" t="s">
        <v>912</v>
      </c>
      <c r="H311" s="143" t="s">
        <v>912</v>
      </c>
      <c r="I311" s="143" t="s">
        <v>995</v>
      </c>
      <c r="J311" s="143" t="s">
        <v>1482</v>
      </c>
      <c r="K311" s="143" t="s">
        <v>416</v>
      </c>
      <c r="L311" s="143" t="s">
        <v>959</v>
      </c>
    </row>
    <row r="312" spans="1:12" s="143" customFormat="1">
      <c r="A312" s="143" t="s">
        <v>909</v>
      </c>
      <c r="B312" s="143" t="s">
        <v>1526</v>
      </c>
      <c r="C312" s="143">
        <v>26010144002</v>
      </c>
      <c r="D312" s="143" t="s">
        <v>1016</v>
      </c>
      <c r="E312" s="143" t="s">
        <v>915</v>
      </c>
      <c r="F312" s="143">
        <v>5</v>
      </c>
      <c r="G312" s="143" t="s">
        <v>912</v>
      </c>
      <c r="H312" s="143" t="s">
        <v>912</v>
      </c>
      <c r="I312" s="143" t="s">
        <v>1483</v>
      </c>
      <c r="J312" s="143" t="s">
        <v>1484</v>
      </c>
      <c r="K312" s="143" t="s">
        <v>416</v>
      </c>
      <c r="L312" s="143" t="s">
        <v>959</v>
      </c>
    </row>
    <row r="313" spans="1:12">
      <c r="A313" t="s">
        <v>909</v>
      </c>
      <c r="B313" s="49" t="s">
        <v>1491</v>
      </c>
      <c r="C313">
        <v>61040730008</v>
      </c>
      <c r="D313" t="s">
        <v>1492</v>
      </c>
      <c r="E313" t="s">
        <v>915</v>
      </c>
      <c r="F313">
        <v>5</v>
      </c>
      <c r="G313" t="s">
        <v>912</v>
      </c>
      <c r="H313" t="s">
        <v>911</v>
      </c>
      <c r="K313" s="48" t="s">
        <v>332</v>
      </c>
      <c r="L313" s="52" t="s">
        <v>952</v>
      </c>
    </row>
    <row r="314" spans="1:12">
      <c r="A314" t="s">
        <v>909</v>
      </c>
      <c r="B314" s="49" t="s">
        <v>1493</v>
      </c>
      <c r="C314">
        <v>61040742002</v>
      </c>
      <c r="D314" t="s">
        <v>1527</v>
      </c>
      <c r="E314" t="s">
        <v>915</v>
      </c>
      <c r="F314">
        <v>5</v>
      </c>
      <c r="G314" t="s">
        <v>912</v>
      </c>
      <c r="H314" t="s">
        <v>911</v>
      </c>
      <c r="K314" s="48" t="s">
        <v>256</v>
      </c>
      <c r="L314" s="52" t="s">
        <v>951</v>
      </c>
    </row>
    <row r="315" spans="1:12">
      <c r="A315" t="s">
        <v>909</v>
      </c>
      <c r="B315" s="49" t="s">
        <v>1497</v>
      </c>
      <c r="C315">
        <v>61050758011</v>
      </c>
      <c r="D315" t="s">
        <v>953</v>
      </c>
      <c r="E315" t="s">
        <v>915</v>
      </c>
      <c r="F315">
        <v>5</v>
      </c>
      <c r="G315" t="s">
        <v>912</v>
      </c>
      <c r="H315" t="s">
        <v>911</v>
      </c>
      <c r="K315" s="48" t="s">
        <v>251</v>
      </c>
      <c r="L315" s="52" t="s">
        <v>953</v>
      </c>
    </row>
    <row r="316" spans="1:12">
      <c r="A316" t="s">
        <v>909</v>
      </c>
      <c r="B316" s="49" t="s">
        <v>1500</v>
      </c>
      <c r="C316">
        <v>71030719007</v>
      </c>
      <c r="D316" t="s">
        <v>1501</v>
      </c>
      <c r="E316" t="s">
        <v>910</v>
      </c>
      <c r="F316">
        <v>5</v>
      </c>
      <c r="G316" t="s">
        <v>912</v>
      </c>
      <c r="H316" t="s">
        <v>911</v>
      </c>
      <c r="K316" s="48" t="s">
        <v>179</v>
      </c>
      <c r="L316" s="52" t="s">
        <v>956</v>
      </c>
    </row>
    <row r="317" spans="1:12">
      <c r="A317" t="s">
        <v>909</v>
      </c>
      <c r="B317" s="49" t="s">
        <v>1502</v>
      </c>
      <c r="C317">
        <v>71040735008</v>
      </c>
      <c r="D317" t="s">
        <v>1503</v>
      </c>
      <c r="E317" t="s">
        <v>910</v>
      </c>
      <c r="F317">
        <v>5</v>
      </c>
      <c r="G317" t="s">
        <v>912</v>
      </c>
      <c r="H317" t="s">
        <v>911</v>
      </c>
      <c r="K317" s="48" t="s">
        <v>265</v>
      </c>
      <c r="L317" s="52" t="s">
        <v>959</v>
      </c>
    </row>
    <row r="318" spans="1:12">
      <c r="A318" t="s">
        <v>909</v>
      </c>
      <c r="B318" s="49" t="s">
        <v>1506</v>
      </c>
      <c r="C318">
        <v>41010601001</v>
      </c>
      <c r="D318" t="s">
        <v>1505</v>
      </c>
      <c r="E318" t="s">
        <v>910</v>
      </c>
      <c r="F318">
        <v>5</v>
      </c>
      <c r="G318" t="s">
        <v>912</v>
      </c>
      <c r="H318" t="s">
        <v>911</v>
      </c>
      <c r="K318" s="48" t="s">
        <v>302</v>
      </c>
      <c r="L318" s="52" t="s">
        <v>935</v>
      </c>
    </row>
    <row r="319" spans="1:12">
      <c r="A319" t="s">
        <v>909</v>
      </c>
      <c r="B319" s="49" t="s">
        <v>1509</v>
      </c>
      <c r="C319">
        <v>42010602001</v>
      </c>
      <c r="D319" t="s">
        <v>1508</v>
      </c>
      <c r="E319" t="s">
        <v>915</v>
      </c>
      <c r="F319">
        <v>5</v>
      </c>
      <c r="G319" t="s">
        <v>912</v>
      </c>
      <c r="H319" t="s">
        <v>911</v>
      </c>
      <c r="K319" s="48" t="s">
        <v>340</v>
      </c>
      <c r="L319" s="52" t="s">
        <v>942</v>
      </c>
    </row>
    <row r="320" spans="1:12">
      <c r="A320" t="s">
        <v>909</v>
      </c>
      <c r="B320" s="49" t="s">
        <v>1637</v>
      </c>
      <c r="C320">
        <v>11020107001</v>
      </c>
      <c r="D320" t="s">
        <v>460</v>
      </c>
      <c r="E320" t="s">
        <v>910</v>
      </c>
      <c r="F320">
        <v>5</v>
      </c>
      <c r="G320" t="s">
        <v>912</v>
      </c>
      <c r="H320" t="s">
        <v>912</v>
      </c>
      <c r="I320" t="s">
        <v>1563</v>
      </c>
      <c r="J320" t="s">
        <v>1564</v>
      </c>
      <c r="K320" s="48" t="s">
        <v>7</v>
      </c>
      <c r="L320" s="52" t="s">
        <v>133</v>
      </c>
    </row>
    <row r="321" spans="1:12">
      <c r="A321" t="s">
        <v>909</v>
      </c>
      <c r="B321" s="49" t="s">
        <v>1638</v>
      </c>
      <c r="C321">
        <v>13010151001</v>
      </c>
      <c r="D321" t="s">
        <v>1566</v>
      </c>
      <c r="E321" t="s">
        <v>910</v>
      </c>
      <c r="F321">
        <v>5</v>
      </c>
      <c r="G321" t="s">
        <v>912</v>
      </c>
      <c r="H321" t="s">
        <v>912</v>
      </c>
      <c r="I321" t="s">
        <v>1567</v>
      </c>
      <c r="J321" t="s">
        <v>1052</v>
      </c>
      <c r="K321" s="48" t="s">
        <v>302</v>
      </c>
      <c r="L321" s="52" t="s">
        <v>935</v>
      </c>
    </row>
    <row r="322" spans="1:12">
      <c r="A322" t="s">
        <v>909</v>
      </c>
      <c r="B322" s="49" t="s">
        <v>1639</v>
      </c>
      <c r="C322">
        <v>13010151002</v>
      </c>
      <c r="D322" t="s">
        <v>1568</v>
      </c>
      <c r="E322" t="s">
        <v>910</v>
      </c>
      <c r="F322">
        <v>5</v>
      </c>
      <c r="G322" t="s">
        <v>912</v>
      </c>
      <c r="H322" t="s">
        <v>912</v>
      </c>
      <c r="I322" t="s">
        <v>995</v>
      </c>
      <c r="J322" t="s">
        <v>1569</v>
      </c>
      <c r="K322" s="48" t="s">
        <v>302</v>
      </c>
      <c r="L322" s="52" t="s">
        <v>935</v>
      </c>
    </row>
    <row r="323" spans="1:12">
      <c r="A323" t="s">
        <v>909</v>
      </c>
      <c r="B323" s="49" t="s">
        <v>1640</v>
      </c>
      <c r="C323">
        <v>13010151002</v>
      </c>
      <c r="D323" t="s">
        <v>1568</v>
      </c>
      <c r="E323" t="s">
        <v>910</v>
      </c>
      <c r="F323">
        <v>5</v>
      </c>
      <c r="G323" t="s">
        <v>912</v>
      </c>
      <c r="H323" t="s">
        <v>912</v>
      </c>
      <c r="I323" t="s">
        <v>1570</v>
      </c>
      <c r="J323" t="s">
        <v>536</v>
      </c>
      <c r="K323" s="48" t="s">
        <v>302</v>
      </c>
      <c r="L323" s="52" t="s">
        <v>935</v>
      </c>
    </row>
    <row r="324" spans="1:12">
      <c r="A324" t="s">
        <v>909</v>
      </c>
      <c r="B324" s="49" t="s">
        <v>1641</v>
      </c>
      <c r="C324">
        <v>13010151002</v>
      </c>
      <c r="D324" t="s">
        <v>1568</v>
      </c>
      <c r="E324" t="s">
        <v>910</v>
      </c>
      <c r="F324">
        <v>5</v>
      </c>
      <c r="G324" t="s">
        <v>912</v>
      </c>
      <c r="H324" t="s">
        <v>912</v>
      </c>
      <c r="I324" t="s">
        <v>1571</v>
      </c>
      <c r="J324" t="s">
        <v>1572</v>
      </c>
      <c r="K324" s="48" t="s">
        <v>302</v>
      </c>
      <c r="L324" s="52" t="s">
        <v>935</v>
      </c>
    </row>
    <row r="325" spans="1:12">
      <c r="A325" t="s">
        <v>909</v>
      </c>
      <c r="B325" s="49" t="s">
        <v>1642</v>
      </c>
      <c r="C325">
        <v>13010151002</v>
      </c>
      <c r="D325" t="s">
        <v>1568</v>
      </c>
      <c r="E325" t="s">
        <v>910</v>
      </c>
      <c r="F325">
        <v>5</v>
      </c>
      <c r="G325" t="s">
        <v>912</v>
      </c>
      <c r="H325" t="s">
        <v>912</v>
      </c>
      <c r="I325" t="s">
        <v>1573</v>
      </c>
      <c r="J325" t="s">
        <v>1574</v>
      </c>
      <c r="K325" s="48" t="s">
        <v>302</v>
      </c>
      <c r="L325" s="52" t="s">
        <v>935</v>
      </c>
    </row>
    <row r="326" spans="1:12">
      <c r="A326" t="s">
        <v>909</v>
      </c>
      <c r="B326" s="49" t="s">
        <v>1576</v>
      </c>
      <c r="C326">
        <v>13020185004</v>
      </c>
      <c r="D326" t="s">
        <v>1577</v>
      </c>
      <c r="E326" t="s">
        <v>910</v>
      </c>
      <c r="F326">
        <v>5</v>
      </c>
      <c r="G326" t="s">
        <v>912</v>
      </c>
      <c r="H326" t="s">
        <v>911</v>
      </c>
      <c r="K326" s="48" t="s">
        <v>302</v>
      </c>
      <c r="L326" s="52" t="s">
        <v>935</v>
      </c>
    </row>
    <row r="327" spans="1:12">
      <c r="A327" t="s">
        <v>909</v>
      </c>
      <c r="B327" s="49" t="s">
        <v>1643</v>
      </c>
      <c r="C327">
        <v>21010102001</v>
      </c>
      <c r="D327" t="s">
        <v>646</v>
      </c>
      <c r="E327" t="s">
        <v>915</v>
      </c>
      <c r="F327">
        <v>5</v>
      </c>
      <c r="G327" t="s">
        <v>912</v>
      </c>
      <c r="H327" t="s">
        <v>912</v>
      </c>
      <c r="I327" t="s">
        <v>1578</v>
      </c>
      <c r="J327" t="s">
        <v>1579</v>
      </c>
      <c r="K327" s="48" t="s">
        <v>340</v>
      </c>
      <c r="L327" s="52" t="s">
        <v>942</v>
      </c>
    </row>
    <row r="328" spans="1:12">
      <c r="A328" t="s">
        <v>909</v>
      </c>
      <c r="B328" s="49" t="s">
        <v>1644</v>
      </c>
      <c r="C328">
        <v>21010102001</v>
      </c>
      <c r="D328" t="s">
        <v>646</v>
      </c>
      <c r="E328" t="s">
        <v>915</v>
      </c>
      <c r="F328">
        <v>5</v>
      </c>
      <c r="G328" t="s">
        <v>912</v>
      </c>
      <c r="H328" t="s">
        <v>912</v>
      </c>
      <c r="I328" t="s">
        <v>1580</v>
      </c>
      <c r="J328" t="s">
        <v>1581</v>
      </c>
      <c r="K328" s="48" t="s">
        <v>340</v>
      </c>
      <c r="L328" s="52" t="s">
        <v>942</v>
      </c>
    </row>
    <row r="329" spans="1:12">
      <c r="A329" t="s">
        <v>909</v>
      </c>
      <c r="B329" s="49" t="s">
        <v>1645</v>
      </c>
      <c r="C329">
        <v>21010102002</v>
      </c>
      <c r="D329" t="s">
        <v>1343</v>
      </c>
      <c r="E329" t="s">
        <v>915</v>
      </c>
      <c r="F329">
        <v>5</v>
      </c>
      <c r="G329" t="s">
        <v>912</v>
      </c>
      <c r="H329" t="s">
        <v>912</v>
      </c>
      <c r="I329" t="s">
        <v>651</v>
      </c>
      <c r="J329" t="s">
        <v>524</v>
      </c>
      <c r="K329" s="48" t="s">
        <v>340</v>
      </c>
      <c r="L329" s="52" t="s">
        <v>942</v>
      </c>
    </row>
    <row r="330" spans="1:12">
      <c r="A330" t="s">
        <v>909</v>
      </c>
      <c r="B330" s="49" t="s">
        <v>1646</v>
      </c>
      <c r="C330">
        <v>21010102002</v>
      </c>
      <c r="D330" t="s">
        <v>1343</v>
      </c>
      <c r="E330" t="s">
        <v>915</v>
      </c>
      <c r="F330">
        <v>5</v>
      </c>
      <c r="G330" t="s">
        <v>912</v>
      </c>
      <c r="H330" t="s">
        <v>912</v>
      </c>
      <c r="I330" t="s">
        <v>1329</v>
      </c>
      <c r="J330" t="s">
        <v>1330</v>
      </c>
      <c r="K330" s="48" t="s">
        <v>340</v>
      </c>
      <c r="L330" s="52" t="s">
        <v>942</v>
      </c>
    </row>
    <row r="331" spans="1:12">
      <c r="A331" t="s">
        <v>909</v>
      </c>
      <c r="B331" s="49" t="s">
        <v>1647</v>
      </c>
      <c r="C331">
        <v>21010102002</v>
      </c>
      <c r="D331" t="s">
        <v>1343</v>
      </c>
      <c r="E331" t="s">
        <v>915</v>
      </c>
      <c r="F331">
        <v>5</v>
      </c>
      <c r="G331" t="s">
        <v>912</v>
      </c>
      <c r="H331" t="s">
        <v>912</v>
      </c>
      <c r="I331" t="s">
        <v>1331</v>
      </c>
      <c r="J331" t="s">
        <v>1332</v>
      </c>
      <c r="K331" s="48" t="s">
        <v>340</v>
      </c>
      <c r="L331" s="52" t="s">
        <v>942</v>
      </c>
    </row>
    <row r="332" spans="1:12">
      <c r="A332" t="s">
        <v>909</v>
      </c>
      <c r="B332" s="49" t="s">
        <v>1648</v>
      </c>
      <c r="C332">
        <v>21010102002</v>
      </c>
      <c r="D332" t="s">
        <v>1343</v>
      </c>
      <c r="E332" t="s">
        <v>915</v>
      </c>
      <c r="F332">
        <v>5</v>
      </c>
      <c r="G332" t="s">
        <v>912</v>
      </c>
      <c r="H332" t="s">
        <v>912</v>
      </c>
      <c r="I332" t="s">
        <v>1337</v>
      </c>
      <c r="J332" t="s">
        <v>1338</v>
      </c>
      <c r="K332" s="48" t="s">
        <v>340</v>
      </c>
      <c r="L332" s="52" t="s">
        <v>942</v>
      </c>
    </row>
    <row r="333" spans="1:12">
      <c r="A333" t="s">
        <v>909</v>
      </c>
      <c r="B333" s="49" t="s">
        <v>1649</v>
      </c>
      <c r="C333">
        <v>21010102003</v>
      </c>
      <c r="D333" t="s">
        <v>677</v>
      </c>
      <c r="E333" t="s">
        <v>915</v>
      </c>
      <c r="F333">
        <v>5</v>
      </c>
      <c r="G333" t="s">
        <v>912</v>
      </c>
      <c r="H333" t="s">
        <v>912</v>
      </c>
      <c r="I333" t="s">
        <v>1583</v>
      </c>
      <c r="J333" t="s">
        <v>1584</v>
      </c>
      <c r="K333" s="48" t="s">
        <v>392</v>
      </c>
      <c r="L333" s="52" t="s">
        <v>943</v>
      </c>
    </row>
    <row r="334" spans="1:12">
      <c r="A334" t="s">
        <v>909</v>
      </c>
      <c r="B334" s="49" t="s">
        <v>1650</v>
      </c>
      <c r="C334">
        <v>21010102003</v>
      </c>
      <c r="D334" t="s">
        <v>677</v>
      </c>
      <c r="E334" t="s">
        <v>915</v>
      </c>
      <c r="F334">
        <v>5</v>
      </c>
      <c r="G334" t="s">
        <v>912</v>
      </c>
      <c r="H334" t="s">
        <v>912</v>
      </c>
      <c r="I334" t="s">
        <v>1585</v>
      </c>
      <c r="J334" t="s">
        <v>1586</v>
      </c>
      <c r="K334" s="48" t="s">
        <v>392</v>
      </c>
      <c r="L334" s="52" t="s">
        <v>943</v>
      </c>
    </row>
    <row r="335" spans="1:12">
      <c r="A335" t="s">
        <v>909</v>
      </c>
      <c r="B335" s="49" t="s">
        <v>1651</v>
      </c>
      <c r="C335">
        <v>21010102003</v>
      </c>
      <c r="D335" t="s">
        <v>677</v>
      </c>
      <c r="E335" t="s">
        <v>915</v>
      </c>
      <c r="F335">
        <v>5</v>
      </c>
      <c r="G335" t="s">
        <v>912</v>
      </c>
      <c r="H335" t="s">
        <v>912</v>
      </c>
      <c r="I335" t="s">
        <v>1587</v>
      </c>
      <c r="J335" t="s">
        <v>1588</v>
      </c>
      <c r="K335" s="48" t="s">
        <v>392</v>
      </c>
      <c r="L335" s="52" t="s">
        <v>943</v>
      </c>
    </row>
    <row r="336" spans="1:12">
      <c r="A336" t="s">
        <v>909</v>
      </c>
      <c r="B336" s="49" t="s">
        <v>1652</v>
      </c>
      <c r="C336">
        <v>21010102003</v>
      </c>
      <c r="D336" t="s">
        <v>677</v>
      </c>
      <c r="E336" t="s">
        <v>915</v>
      </c>
      <c r="F336">
        <v>5</v>
      </c>
      <c r="G336" t="s">
        <v>912</v>
      </c>
      <c r="H336" t="s">
        <v>912</v>
      </c>
      <c r="I336" t="s">
        <v>1589</v>
      </c>
      <c r="J336" t="s">
        <v>1590</v>
      </c>
      <c r="K336" s="48" t="s">
        <v>392</v>
      </c>
      <c r="L336" s="52" t="s">
        <v>943</v>
      </c>
    </row>
    <row r="337" spans="1:12">
      <c r="A337" t="s">
        <v>909</v>
      </c>
      <c r="B337" s="49" t="s">
        <v>1653</v>
      </c>
      <c r="C337">
        <v>21010102003</v>
      </c>
      <c r="D337" t="s">
        <v>677</v>
      </c>
      <c r="E337" t="s">
        <v>915</v>
      </c>
      <c r="F337">
        <v>5</v>
      </c>
      <c r="G337" t="s">
        <v>912</v>
      </c>
      <c r="H337" t="s">
        <v>912</v>
      </c>
      <c r="I337" t="s">
        <v>1591</v>
      </c>
      <c r="J337" t="s">
        <v>1592</v>
      </c>
      <c r="K337" s="48" t="s">
        <v>392</v>
      </c>
      <c r="L337" s="52" t="s">
        <v>943</v>
      </c>
    </row>
    <row r="338" spans="1:12">
      <c r="A338" t="s">
        <v>909</v>
      </c>
      <c r="B338" s="49" t="s">
        <v>1654</v>
      </c>
      <c r="C338">
        <v>21010102003</v>
      </c>
      <c r="D338" t="s">
        <v>677</v>
      </c>
      <c r="E338" t="s">
        <v>915</v>
      </c>
      <c r="F338">
        <v>5</v>
      </c>
      <c r="G338" t="s">
        <v>912</v>
      </c>
      <c r="H338" t="s">
        <v>912</v>
      </c>
      <c r="I338" t="s">
        <v>1593</v>
      </c>
      <c r="J338" t="s">
        <v>1594</v>
      </c>
      <c r="K338" s="48" t="s">
        <v>392</v>
      </c>
      <c r="L338" s="52" t="s">
        <v>943</v>
      </c>
    </row>
    <row r="339" spans="1:12">
      <c r="A339" t="s">
        <v>909</v>
      </c>
      <c r="B339" s="49" t="s">
        <v>1595</v>
      </c>
      <c r="C339">
        <v>23010114011</v>
      </c>
      <c r="D339" t="s">
        <v>1596</v>
      </c>
      <c r="E339" t="s">
        <v>915</v>
      </c>
      <c r="F339">
        <v>5</v>
      </c>
      <c r="G339" t="s">
        <v>912</v>
      </c>
      <c r="H339" t="s">
        <v>911</v>
      </c>
      <c r="K339" s="48" t="s">
        <v>392</v>
      </c>
      <c r="L339" s="52" t="s">
        <v>943</v>
      </c>
    </row>
    <row r="340" spans="1:12">
      <c r="A340" t="s">
        <v>909</v>
      </c>
      <c r="B340" s="49" t="s">
        <v>1655</v>
      </c>
      <c r="C340">
        <v>26010144003</v>
      </c>
      <c r="D340" t="s">
        <v>723</v>
      </c>
      <c r="E340" t="s">
        <v>915</v>
      </c>
      <c r="F340">
        <v>5</v>
      </c>
      <c r="G340" t="s">
        <v>912</v>
      </c>
      <c r="H340" t="s">
        <v>912</v>
      </c>
      <c r="I340" t="s">
        <v>1597</v>
      </c>
      <c r="J340" t="s">
        <v>1598</v>
      </c>
      <c r="K340" s="48" t="s">
        <v>881</v>
      </c>
      <c r="L340" s="52" t="s">
        <v>946</v>
      </c>
    </row>
    <row r="341" spans="1:12">
      <c r="A341" t="s">
        <v>909</v>
      </c>
      <c r="B341" s="49" t="s">
        <v>1656</v>
      </c>
      <c r="C341">
        <v>26010144003</v>
      </c>
      <c r="D341" t="s">
        <v>723</v>
      </c>
      <c r="E341" t="s">
        <v>915</v>
      </c>
      <c r="F341">
        <v>5</v>
      </c>
      <c r="G341" t="s">
        <v>912</v>
      </c>
      <c r="H341" t="s">
        <v>912</v>
      </c>
      <c r="I341" t="s">
        <v>1599</v>
      </c>
      <c r="J341" t="s">
        <v>1600</v>
      </c>
      <c r="K341" s="48" t="s">
        <v>881</v>
      </c>
      <c r="L341" s="52" t="s">
        <v>946</v>
      </c>
    </row>
    <row r="342" spans="1:12">
      <c r="A342" t="s">
        <v>909</v>
      </c>
      <c r="B342" s="49" t="s">
        <v>1657</v>
      </c>
      <c r="C342">
        <v>26010144003</v>
      </c>
      <c r="D342" t="s">
        <v>723</v>
      </c>
      <c r="E342" t="s">
        <v>915</v>
      </c>
      <c r="F342">
        <v>5</v>
      </c>
      <c r="G342" t="s">
        <v>912</v>
      </c>
      <c r="H342" t="s">
        <v>912</v>
      </c>
      <c r="I342" t="s">
        <v>1601</v>
      </c>
      <c r="J342" t="s">
        <v>1602</v>
      </c>
      <c r="K342" s="48" t="s">
        <v>881</v>
      </c>
      <c r="L342" s="52" t="s">
        <v>946</v>
      </c>
    </row>
    <row r="343" spans="1:12">
      <c r="A343" t="s">
        <v>909</v>
      </c>
      <c r="B343" s="49" t="s">
        <v>1603</v>
      </c>
      <c r="C343">
        <v>31030506006</v>
      </c>
      <c r="D343" t="s">
        <v>1604</v>
      </c>
      <c r="E343" t="s">
        <v>915</v>
      </c>
      <c r="F343">
        <v>5</v>
      </c>
      <c r="G343" t="s">
        <v>912</v>
      </c>
      <c r="H343" t="s">
        <v>911</v>
      </c>
      <c r="K343" s="48" t="s">
        <v>1559</v>
      </c>
      <c r="L343" s="52" t="s">
        <v>752</v>
      </c>
    </row>
    <row r="344" spans="1:12">
      <c r="A344" t="s">
        <v>909</v>
      </c>
      <c r="B344" s="49" t="s">
        <v>1606</v>
      </c>
      <c r="C344">
        <v>61040746009</v>
      </c>
      <c r="D344" t="s">
        <v>1607</v>
      </c>
      <c r="E344" t="s">
        <v>915</v>
      </c>
      <c r="F344">
        <v>5</v>
      </c>
      <c r="G344" t="s">
        <v>912</v>
      </c>
      <c r="H344" t="s">
        <v>911</v>
      </c>
      <c r="K344" s="48" t="s">
        <v>251</v>
      </c>
      <c r="L344" s="52" t="s">
        <v>953</v>
      </c>
    </row>
    <row r="345" spans="1:12">
      <c r="A345" t="s">
        <v>909</v>
      </c>
      <c r="B345" s="49" t="s">
        <v>1610</v>
      </c>
      <c r="C345">
        <v>71040733040</v>
      </c>
      <c r="D345" t="s">
        <v>1611</v>
      </c>
      <c r="E345" t="s">
        <v>910</v>
      </c>
      <c r="F345">
        <v>5</v>
      </c>
      <c r="G345" t="s">
        <v>912</v>
      </c>
      <c r="H345" t="s">
        <v>911</v>
      </c>
      <c r="K345" s="48" t="s">
        <v>72</v>
      </c>
      <c r="L345" s="52" t="s">
        <v>823</v>
      </c>
    </row>
    <row r="346" spans="1:12">
      <c r="A346" t="s">
        <v>909</v>
      </c>
      <c r="B346" s="49" t="s">
        <v>1612</v>
      </c>
      <c r="C346">
        <v>71060747003</v>
      </c>
      <c r="D346" t="s">
        <v>1613</v>
      </c>
      <c r="E346" t="s">
        <v>910</v>
      </c>
      <c r="F346">
        <v>5</v>
      </c>
      <c r="G346" t="s">
        <v>912</v>
      </c>
      <c r="H346" t="s">
        <v>911</v>
      </c>
      <c r="K346" s="48" t="s">
        <v>1658</v>
      </c>
      <c r="L346" s="52" t="s">
        <v>959</v>
      </c>
    </row>
    <row r="347" spans="1:12">
      <c r="A347" t="s">
        <v>909</v>
      </c>
      <c r="B347" s="49" t="s">
        <v>1614</v>
      </c>
      <c r="C347">
        <v>71060747004</v>
      </c>
      <c r="D347" t="s">
        <v>1615</v>
      </c>
      <c r="E347" t="s">
        <v>910</v>
      </c>
      <c r="F347">
        <v>5</v>
      </c>
      <c r="G347" t="s">
        <v>912</v>
      </c>
      <c r="H347" t="s">
        <v>911</v>
      </c>
      <c r="K347" s="48" t="s">
        <v>1658</v>
      </c>
      <c r="L347" s="52" t="s">
        <v>959</v>
      </c>
    </row>
  </sheetData>
  <autoFilter ref="A1:L347" xr:uid="{DF47B14E-642B-43F6-A44E-06EE18FA949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1D6F6-494D-4795-9575-CA0C2C724AAF}">
  <sheetPr codeName="Hoja4">
    <tabColor theme="5" tint="0.39997558519241921"/>
  </sheetPr>
  <dimension ref="A1:U285"/>
  <sheetViews>
    <sheetView workbookViewId="0">
      <selection sqref="A1:XFD1048576"/>
    </sheetView>
  </sheetViews>
  <sheetFormatPr baseColWidth="10" defaultColWidth="11.5546875" defaultRowHeight="14.4"/>
  <cols>
    <col min="1" max="1" width="32.5546875" customWidth="1"/>
    <col min="2" max="2" width="18.21875" customWidth="1"/>
    <col min="3" max="3" width="23.6640625" bestFit="1" customWidth="1"/>
    <col min="18" max="18" width="17.88671875" style="125" bestFit="1" customWidth="1"/>
  </cols>
  <sheetData>
    <row r="1" spans="1:21">
      <c r="A1" s="57" t="s">
        <v>930</v>
      </c>
      <c r="B1" s="57" t="s">
        <v>929</v>
      </c>
      <c r="C1" s="57" t="s">
        <v>922</v>
      </c>
      <c r="D1" t="s">
        <v>895</v>
      </c>
      <c r="E1" t="s">
        <v>896</v>
      </c>
      <c r="F1" t="s">
        <v>897</v>
      </c>
      <c r="G1" t="s">
        <v>898</v>
      </c>
      <c r="H1" t="s">
        <v>899</v>
      </c>
      <c r="I1" t="s">
        <v>900</v>
      </c>
      <c r="J1" t="s">
        <v>901</v>
      </c>
      <c r="K1" t="s">
        <v>902</v>
      </c>
      <c r="L1" t="s">
        <v>903</v>
      </c>
      <c r="M1" t="s">
        <v>904</v>
      </c>
      <c r="N1" t="s">
        <v>905</v>
      </c>
      <c r="O1" t="s">
        <v>906</v>
      </c>
      <c r="P1" t="s">
        <v>907</v>
      </c>
      <c r="Q1" t="s">
        <v>908</v>
      </c>
      <c r="R1" s="125" t="s">
        <v>921</v>
      </c>
      <c r="T1" s="42" t="s">
        <v>896</v>
      </c>
      <c r="U1" t="s">
        <v>929</v>
      </c>
    </row>
    <row r="2" spans="1:21">
      <c r="C2" t="str">
        <f t="shared" ref="C2:C65" si="0">+CONCATENATE(E2,K2)</f>
        <v>1</v>
      </c>
      <c r="D2" t="s">
        <v>909</v>
      </c>
      <c r="E2">
        <v>1</v>
      </c>
      <c r="F2" t="s">
        <v>448</v>
      </c>
      <c r="G2" t="s">
        <v>910</v>
      </c>
      <c r="H2">
        <v>1</v>
      </c>
      <c r="I2" t="s">
        <v>911</v>
      </c>
      <c r="J2" t="s">
        <v>911</v>
      </c>
      <c r="M2">
        <v>5158798164897</v>
      </c>
      <c r="N2">
        <v>5101305293107</v>
      </c>
      <c r="O2">
        <v>697024499.40999997</v>
      </c>
      <c r="P2">
        <v>688357998.64999998</v>
      </c>
      <c r="Q2">
        <v>6</v>
      </c>
      <c r="T2" s="42" t="s">
        <v>447</v>
      </c>
    </row>
    <row r="3" spans="1:21">
      <c r="C3" t="str">
        <f t="shared" si="0"/>
        <v>11</v>
      </c>
      <c r="D3" t="s">
        <v>909</v>
      </c>
      <c r="E3">
        <v>11</v>
      </c>
      <c r="F3" t="s">
        <v>450</v>
      </c>
      <c r="G3" t="s">
        <v>910</v>
      </c>
      <c r="H3">
        <v>2</v>
      </c>
      <c r="I3" t="s">
        <v>911</v>
      </c>
      <c r="J3" t="s">
        <v>911</v>
      </c>
      <c r="M3">
        <v>3943433661612</v>
      </c>
      <c r="N3">
        <v>3905385866275</v>
      </c>
      <c r="O3">
        <v>532206212.44999999</v>
      </c>
      <c r="P3">
        <v>526417239.16000003</v>
      </c>
      <c r="Q3">
        <v>6</v>
      </c>
      <c r="T3" s="42" t="s">
        <v>449</v>
      </c>
    </row>
    <row r="4" spans="1:21">
      <c r="C4" t="str">
        <f t="shared" si="0"/>
        <v>11010</v>
      </c>
      <c r="D4" t="s">
        <v>909</v>
      </c>
      <c r="E4">
        <v>11010</v>
      </c>
      <c r="F4" t="s">
        <v>452</v>
      </c>
      <c r="G4" t="s">
        <v>910</v>
      </c>
      <c r="H4">
        <v>3</v>
      </c>
      <c r="I4" t="s">
        <v>911</v>
      </c>
      <c r="J4" t="s">
        <v>911</v>
      </c>
      <c r="M4">
        <v>200000</v>
      </c>
      <c r="N4">
        <v>0</v>
      </c>
      <c r="O4">
        <v>31.58</v>
      </c>
      <c r="P4">
        <v>1.1499999999999999</v>
      </c>
      <c r="Q4">
        <v>6</v>
      </c>
      <c r="T4" s="42" t="s">
        <v>451</v>
      </c>
    </row>
    <row r="5" spans="1:21">
      <c r="C5" t="str">
        <f t="shared" si="0"/>
        <v>11010104</v>
      </c>
      <c r="D5" t="s">
        <v>909</v>
      </c>
      <c r="E5">
        <v>11010104</v>
      </c>
      <c r="F5" t="s">
        <v>454</v>
      </c>
      <c r="G5" t="s">
        <v>910</v>
      </c>
      <c r="H5">
        <v>4</v>
      </c>
      <c r="I5" t="s">
        <v>911</v>
      </c>
      <c r="J5" t="s">
        <v>911</v>
      </c>
      <c r="M5">
        <v>200000</v>
      </c>
      <c r="N5">
        <v>0</v>
      </c>
      <c r="O5">
        <v>31.58</v>
      </c>
      <c r="P5">
        <v>1.1499999999999999</v>
      </c>
      <c r="Q5">
        <v>6</v>
      </c>
      <c r="T5" s="42" t="s">
        <v>453</v>
      </c>
    </row>
    <row r="6" spans="1:21">
      <c r="C6" t="str">
        <f t="shared" si="0"/>
        <v>11010104001</v>
      </c>
      <c r="D6" t="s">
        <v>909</v>
      </c>
      <c r="E6">
        <v>11010104001</v>
      </c>
      <c r="F6" t="s">
        <v>454</v>
      </c>
      <c r="G6" t="s">
        <v>910</v>
      </c>
      <c r="H6">
        <v>5</v>
      </c>
      <c r="I6" t="s">
        <v>911</v>
      </c>
      <c r="J6" t="s">
        <v>912</v>
      </c>
      <c r="M6">
        <v>200000</v>
      </c>
      <c r="N6">
        <v>0</v>
      </c>
      <c r="O6">
        <v>31.58</v>
      </c>
      <c r="P6">
        <v>1.1499999999999999</v>
      </c>
      <c r="Q6">
        <v>6</v>
      </c>
      <c r="T6" s="42" t="s">
        <v>455</v>
      </c>
    </row>
    <row r="7" spans="1:21">
      <c r="A7" t="str">
        <f>+VLOOKUP(C7,'Base Plan de cuentas'!B:L,11,0)</f>
        <v>Disponibilidades</v>
      </c>
      <c r="B7" t="str">
        <f>+VLOOKUP(C7,'Base Plan de cuentas'!B:K,10,0)</f>
        <v xml:space="preserve">Caja </v>
      </c>
      <c r="C7" t="str">
        <f t="shared" si="0"/>
        <v>11010104001CA001GS</v>
      </c>
      <c r="D7" t="s">
        <v>909</v>
      </c>
      <c r="E7">
        <v>11010104001</v>
      </c>
      <c r="F7" t="s">
        <v>454</v>
      </c>
      <c r="G7" t="s">
        <v>910</v>
      </c>
      <c r="H7">
        <v>5</v>
      </c>
      <c r="I7" t="s">
        <v>912</v>
      </c>
      <c r="J7" t="s">
        <v>912</v>
      </c>
      <c r="K7" t="s">
        <v>456</v>
      </c>
      <c r="L7" t="s">
        <v>1562</v>
      </c>
      <c r="M7">
        <v>200000</v>
      </c>
      <c r="N7">
        <v>0</v>
      </c>
      <c r="O7">
        <v>31.58</v>
      </c>
      <c r="P7">
        <v>1.1499999999999999</v>
      </c>
      <c r="Q7">
        <v>6</v>
      </c>
      <c r="R7" s="125">
        <f>+M7-N7</f>
        <v>200000</v>
      </c>
      <c r="T7" s="42" t="s">
        <v>455</v>
      </c>
      <c r="U7" t="s">
        <v>6</v>
      </c>
    </row>
    <row r="8" spans="1:21">
      <c r="C8" t="str">
        <f t="shared" si="0"/>
        <v>11020</v>
      </c>
      <c r="D8" t="s">
        <v>909</v>
      </c>
      <c r="E8">
        <v>11020</v>
      </c>
      <c r="F8" t="s">
        <v>7</v>
      </c>
      <c r="G8" t="s">
        <v>910</v>
      </c>
      <c r="H8">
        <v>3</v>
      </c>
      <c r="I8" t="s">
        <v>911</v>
      </c>
      <c r="J8" t="s">
        <v>911</v>
      </c>
      <c r="M8">
        <v>3943433461612</v>
      </c>
      <c r="N8">
        <v>3905385866275</v>
      </c>
      <c r="O8">
        <v>532206180.87</v>
      </c>
      <c r="P8">
        <v>526417238.00999999</v>
      </c>
      <c r="Q8">
        <v>6</v>
      </c>
      <c r="T8" s="42" t="s">
        <v>458</v>
      </c>
    </row>
    <row r="9" spans="1:21">
      <c r="C9" t="str">
        <f t="shared" si="0"/>
        <v>11020107</v>
      </c>
      <c r="D9" t="s">
        <v>909</v>
      </c>
      <c r="E9">
        <v>11020107</v>
      </c>
      <c r="F9" t="s">
        <v>460</v>
      </c>
      <c r="G9" t="s">
        <v>910</v>
      </c>
      <c r="H9">
        <v>4</v>
      </c>
      <c r="I9" t="s">
        <v>911</v>
      </c>
      <c r="J9" t="s">
        <v>911</v>
      </c>
      <c r="M9">
        <v>3804593917952</v>
      </c>
      <c r="N9">
        <v>3766546322615</v>
      </c>
      <c r="O9">
        <v>512636962.27999997</v>
      </c>
      <c r="P9">
        <v>506848019.42000002</v>
      </c>
      <c r="Q9">
        <v>6</v>
      </c>
      <c r="T9" s="42" t="s">
        <v>459</v>
      </c>
    </row>
    <row r="10" spans="1:21">
      <c r="C10" t="str">
        <f t="shared" si="0"/>
        <v>11020107001</v>
      </c>
      <c r="D10" t="s">
        <v>909</v>
      </c>
      <c r="E10">
        <v>11020107001</v>
      </c>
      <c r="F10" t="s">
        <v>460</v>
      </c>
      <c r="G10" t="s">
        <v>910</v>
      </c>
      <c r="H10">
        <v>5</v>
      </c>
      <c r="I10" t="s">
        <v>911</v>
      </c>
      <c r="J10" t="s">
        <v>912</v>
      </c>
      <c r="M10">
        <v>515043013527</v>
      </c>
      <c r="N10">
        <v>512300848763</v>
      </c>
      <c r="O10">
        <v>70361078.569999993</v>
      </c>
      <c r="P10">
        <v>69943858.109999999</v>
      </c>
      <c r="Q10">
        <v>6</v>
      </c>
      <c r="T10" s="42" t="s">
        <v>461</v>
      </c>
    </row>
    <row r="11" spans="1:21">
      <c r="A11" t="str">
        <f>+VLOOKUP(C11,'Base Plan de cuentas'!B:L,11,0)</f>
        <v>Disponibilidades</v>
      </c>
      <c r="B11" t="str">
        <f>+VLOOKUP(C11,'Base Plan de cuentas'!B:K,10,0)</f>
        <v>Bancos</v>
      </c>
      <c r="C11" t="str">
        <f t="shared" si="0"/>
        <v>110201070010310197309U</v>
      </c>
      <c r="D11" t="s">
        <v>909</v>
      </c>
      <c r="E11">
        <v>11020107001</v>
      </c>
      <c r="F11" t="s">
        <v>460</v>
      </c>
      <c r="G11" t="s">
        <v>910</v>
      </c>
      <c r="H11">
        <v>5</v>
      </c>
      <c r="I11" t="s">
        <v>912</v>
      </c>
      <c r="J11" t="s">
        <v>912</v>
      </c>
      <c r="K11" t="s">
        <v>1563</v>
      </c>
      <c r="L11" t="s">
        <v>1564</v>
      </c>
      <c r="M11">
        <v>7450120</v>
      </c>
      <c r="N11">
        <v>877660</v>
      </c>
      <c r="O11">
        <v>1000</v>
      </c>
      <c r="P11">
        <v>0</v>
      </c>
      <c r="Q11">
        <v>6</v>
      </c>
      <c r="R11" s="125">
        <f t="shared" ref="R11:R27" si="1">+M11-N11</f>
        <v>6572460</v>
      </c>
      <c r="T11" s="42" t="s">
        <v>461</v>
      </c>
      <c r="U11" t="s">
        <v>7</v>
      </c>
    </row>
    <row r="12" spans="1:21">
      <c r="A12" t="str">
        <f>+VLOOKUP(C12,'Base Plan de cuentas'!B:L,11,0)</f>
        <v>Disponibilidades</v>
      </c>
      <c r="B12" t="str">
        <f>+VLOOKUP(C12,'Base Plan de cuentas'!B:K,10,0)</f>
        <v>Bancos</v>
      </c>
      <c r="C12" t="str">
        <f t="shared" si="0"/>
        <v>110201070011127229GS</v>
      </c>
      <c r="D12" t="s">
        <v>909</v>
      </c>
      <c r="E12">
        <v>11020107001</v>
      </c>
      <c r="F12" t="s">
        <v>460</v>
      </c>
      <c r="G12" t="s">
        <v>910</v>
      </c>
      <c r="H12">
        <v>5</v>
      </c>
      <c r="I12" t="s">
        <v>912</v>
      </c>
      <c r="J12" t="s">
        <v>912</v>
      </c>
      <c r="K12" t="s">
        <v>1453</v>
      </c>
      <c r="L12" t="s">
        <v>1454</v>
      </c>
      <c r="M12">
        <v>19687296</v>
      </c>
      <c r="N12">
        <v>3705836</v>
      </c>
      <c r="O12">
        <v>2947.97</v>
      </c>
      <c r="P12">
        <v>516.39</v>
      </c>
      <c r="Q12">
        <v>6</v>
      </c>
      <c r="R12" s="125">
        <f t="shared" si="1"/>
        <v>15981460</v>
      </c>
      <c r="T12" s="42" t="s">
        <v>461</v>
      </c>
      <c r="U12" t="s">
        <v>7</v>
      </c>
    </row>
    <row r="13" spans="1:21">
      <c r="A13" t="str">
        <f>+VLOOKUP(C13,'Base Plan de cuentas'!B:L,11,0)</f>
        <v>Disponibilidades</v>
      </c>
      <c r="B13" t="str">
        <f>+VLOOKUP(C13,'Base Plan de cuentas'!B:K,10,0)</f>
        <v>Bancos</v>
      </c>
      <c r="C13" t="str">
        <f t="shared" si="0"/>
        <v>1102010700112500205368</v>
      </c>
      <c r="D13" t="s">
        <v>909</v>
      </c>
      <c r="E13">
        <v>11020107001</v>
      </c>
      <c r="F13" t="s">
        <v>460</v>
      </c>
      <c r="G13" t="s">
        <v>910</v>
      </c>
      <c r="H13">
        <v>5</v>
      </c>
      <c r="I13" t="s">
        <v>912</v>
      </c>
      <c r="J13" t="s">
        <v>912</v>
      </c>
      <c r="K13">
        <v>12500205368</v>
      </c>
      <c r="L13" t="s">
        <v>964</v>
      </c>
      <c r="M13">
        <v>1610511151</v>
      </c>
      <c r="N13">
        <v>1490722696</v>
      </c>
      <c r="O13">
        <v>233016.25</v>
      </c>
      <c r="P13">
        <v>214790.43</v>
      </c>
      <c r="Q13">
        <v>6</v>
      </c>
      <c r="R13" s="125">
        <f t="shared" si="1"/>
        <v>119788455</v>
      </c>
      <c r="T13" s="42" t="s">
        <v>461</v>
      </c>
      <c r="U13" t="s">
        <v>7</v>
      </c>
    </row>
    <row r="14" spans="1:21">
      <c r="A14" t="str">
        <f>+VLOOKUP(C14,'Base Plan de cuentas'!B:L,11,0)</f>
        <v>Disponibilidades</v>
      </c>
      <c r="B14" t="str">
        <f>+VLOOKUP(C14,'Base Plan de cuentas'!B:K,10,0)</f>
        <v>Bancos</v>
      </c>
      <c r="C14" t="str">
        <f t="shared" si="0"/>
        <v>1102010700112700640621</v>
      </c>
      <c r="D14" t="s">
        <v>909</v>
      </c>
      <c r="E14">
        <v>11020107001</v>
      </c>
      <c r="F14" t="s">
        <v>460</v>
      </c>
      <c r="G14" t="s">
        <v>910</v>
      </c>
      <c r="H14">
        <v>5</v>
      </c>
      <c r="I14" t="s">
        <v>912</v>
      </c>
      <c r="J14" t="s">
        <v>912</v>
      </c>
      <c r="K14">
        <v>12700640621</v>
      </c>
      <c r="L14" t="s">
        <v>1456</v>
      </c>
      <c r="M14">
        <v>14433573</v>
      </c>
      <c r="N14">
        <v>2754443</v>
      </c>
      <c r="O14">
        <v>1776.98</v>
      </c>
      <c r="P14">
        <v>0</v>
      </c>
      <c r="Q14">
        <v>6</v>
      </c>
      <c r="R14" s="125">
        <f t="shared" si="1"/>
        <v>11679130</v>
      </c>
      <c r="T14" s="42" t="s">
        <v>461</v>
      </c>
      <c r="U14" t="s">
        <v>7</v>
      </c>
    </row>
    <row r="15" spans="1:21">
      <c r="A15" t="str">
        <f>+VLOOKUP(C15,'Base Plan de cuentas'!B:L,11,0)</f>
        <v>Disponibilidades</v>
      </c>
      <c r="B15" t="str">
        <f>+VLOOKUP(C15,'Base Plan de cuentas'!B:K,10,0)</f>
        <v>Bancos</v>
      </c>
      <c r="C15" t="str">
        <f t="shared" si="0"/>
        <v>11020107001193105195GS</v>
      </c>
      <c r="D15" t="s">
        <v>909</v>
      </c>
      <c r="E15">
        <v>11020107001</v>
      </c>
      <c r="F15" t="s">
        <v>460</v>
      </c>
      <c r="G15" t="s">
        <v>910</v>
      </c>
      <c r="H15">
        <v>5</v>
      </c>
      <c r="I15" t="s">
        <v>912</v>
      </c>
      <c r="J15" t="s">
        <v>912</v>
      </c>
      <c r="K15" t="s">
        <v>462</v>
      </c>
      <c r="L15" t="s">
        <v>965</v>
      </c>
      <c r="M15">
        <v>113544869</v>
      </c>
      <c r="N15">
        <v>113145089</v>
      </c>
      <c r="O15">
        <v>15241.32</v>
      </c>
      <c r="P15">
        <v>15180.49</v>
      </c>
      <c r="Q15">
        <v>6</v>
      </c>
      <c r="R15" s="125">
        <f t="shared" si="1"/>
        <v>399780</v>
      </c>
      <c r="T15" s="42" t="s">
        <v>461</v>
      </c>
      <c r="U15" t="s">
        <v>7</v>
      </c>
    </row>
    <row r="16" spans="1:21">
      <c r="A16" t="str">
        <f>+VLOOKUP(C16,'Base Plan de cuentas'!B:L,11,0)</f>
        <v>Disponibilidades</v>
      </c>
      <c r="B16" t="str">
        <f>+VLOOKUP(C16,'Base Plan de cuentas'!B:K,10,0)</f>
        <v>Bancos</v>
      </c>
      <c r="C16" t="str">
        <f t="shared" si="0"/>
        <v>11020107001239006527GS</v>
      </c>
      <c r="D16" t="s">
        <v>909</v>
      </c>
      <c r="E16">
        <v>11020107001</v>
      </c>
      <c r="F16" t="s">
        <v>460</v>
      </c>
      <c r="G16" t="s">
        <v>910</v>
      </c>
      <c r="H16">
        <v>5</v>
      </c>
      <c r="I16" t="s">
        <v>912</v>
      </c>
      <c r="J16" t="s">
        <v>912</v>
      </c>
      <c r="K16" t="s">
        <v>463</v>
      </c>
      <c r="L16" t="s">
        <v>464</v>
      </c>
      <c r="M16">
        <v>26299927</v>
      </c>
      <c r="N16">
        <v>9350137</v>
      </c>
      <c r="O16">
        <v>3929.31</v>
      </c>
      <c r="P16">
        <v>1350.4</v>
      </c>
      <c r="Q16">
        <v>6</v>
      </c>
      <c r="R16" s="125">
        <f t="shared" si="1"/>
        <v>16949790</v>
      </c>
      <c r="T16" s="42" t="s">
        <v>461</v>
      </c>
      <c r="U16" t="s">
        <v>7</v>
      </c>
    </row>
    <row r="17" spans="1:21">
      <c r="A17" t="s">
        <v>133</v>
      </c>
      <c r="B17" t="s">
        <v>7</v>
      </c>
      <c r="C17" t="str">
        <f t="shared" si="0"/>
        <v>11020107001311000206US</v>
      </c>
      <c r="D17" t="s">
        <v>909</v>
      </c>
      <c r="E17">
        <v>11020107001</v>
      </c>
      <c r="F17" t="s">
        <v>460</v>
      </c>
      <c r="G17" t="s">
        <v>910</v>
      </c>
      <c r="H17">
        <v>5</v>
      </c>
      <c r="I17" t="s">
        <v>912</v>
      </c>
      <c r="J17" t="s">
        <v>912</v>
      </c>
      <c r="K17" t="s">
        <v>1860</v>
      </c>
      <c r="L17" t="s">
        <v>1861</v>
      </c>
      <c r="M17">
        <v>709126</v>
      </c>
      <c r="N17">
        <v>51880</v>
      </c>
      <c r="O17">
        <v>100</v>
      </c>
      <c r="P17">
        <v>0</v>
      </c>
      <c r="Q17">
        <v>6</v>
      </c>
      <c r="R17" s="125">
        <f t="shared" si="1"/>
        <v>657246</v>
      </c>
      <c r="T17" s="42" t="s">
        <v>461</v>
      </c>
      <c r="U17" t="s">
        <v>7</v>
      </c>
    </row>
    <row r="18" spans="1:21">
      <c r="A18" t="str">
        <f>+VLOOKUP(C18,'Base Plan de cuentas'!B:L,11,0)</f>
        <v>Disponibilidades</v>
      </c>
      <c r="B18" t="str">
        <f>+VLOOKUP(C18,'Base Plan de cuentas'!B:K,10,0)</f>
        <v>Bancos</v>
      </c>
      <c r="C18" t="str">
        <f t="shared" si="0"/>
        <v>11020107001611180763US</v>
      </c>
      <c r="D18" t="s">
        <v>909</v>
      </c>
      <c r="E18">
        <v>11020107001</v>
      </c>
      <c r="F18" t="s">
        <v>460</v>
      </c>
      <c r="G18" t="s">
        <v>910</v>
      </c>
      <c r="H18">
        <v>5</v>
      </c>
      <c r="I18" t="s">
        <v>912</v>
      </c>
      <c r="J18" t="s">
        <v>912</v>
      </c>
      <c r="K18" t="s">
        <v>465</v>
      </c>
      <c r="L18" t="s">
        <v>425</v>
      </c>
      <c r="M18">
        <v>209518087</v>
      </c>
      <c r="N18">
        <v>192539517</v>
      </c>
      <c r="O18">
        <v>28048.37</v>
      </c>
      <c r="P18">
        <v>25465.08</v>
      </c>
      <c r="Q18">
        <v>6</v>
      </c>
      <c r="R18" s="125">
        <f t="shared" si="1"/>
        <v>16978570</v>
      </c>
      <c r="T18" s="42" t="s">
        <v>461</v>
      </c>
      <c r="U18" t="s">
        <v>7</v>
      </c>
    </row>
    <row r="19" spans="1:21">
      <c r="A19" t="str">
        <f>+VLOOKUP(C19,'Base Plan de cuentas'!B:L,11,0)</f>
        <v>Disponibilidades</v>
      </c>
      <c r="B19" t="str">
        <f>+VLOOKUP(C19,'Base Plan de cuentas'!B:K,10,0)</f>
        <v>Bancos</v>
      </c>
      <c r="C19" t="str">
        <f t="shared" si="0"/>
        <v>11020107001611183967US</v>
      </c>
      <c r="D19" t="s">
        <v>909</v>
      </c>
      <c r="E19">
        <v>11020107001</v>
      </c>
      <c r="F19" t="s">
        <v>460</v>
      </c>
      <c r="G19" t="s">
        <v>910</v>
      </c>
      <c r="H19">
        <v>5</v>
      </c>
      <c r="I19" t="s">
        <v>912</v>
      </c>
      <c r="J19" t="s">
        <v>912</v>
      </c>
      <c r="K19" t="s">
        <v>466</v>
      </c>
      <c r="L19" t="s">
        <v>426</v>
      </c>
      <c r="M19">
        <v>1025935722</v>
      </c>
      <c r="N19">
        <v>825982494</v>
      </c>
      <c r="O19">
        <v>133602.89000000001</v>
      </c>
      <c r="P19">
        <v>103180</v>
      </c>
      <c r="Q19">
        <v>6</v>
      </c>
      <c r="R19" s="125">
        <f t="shared" si="1"/>
        <v>199953228</v>
      </c>
      <c r="T19" s="42" t="s">
        <v>461</v>
      </c>
      <c r="U19" t="s">
        <v>7</v>
      </c>
    </row>
    <row r="20" spans="1:21">
      <c r="A20" t="s">
        <v>133</v>
      </c>
      <c r="B20" t="s">
        <v>7</v>
      </c>
      <c r="C20" t="str">
        <f t="shared" si="0"/>
        <v>110201070016112210972U</v>
      </c>
      <c r="D20" t="s">
        <v>909</v>
      </c>
      <c r="E20">
        <v>11020107001</v>
      </c>
      <c r="F20" t="s">
        <v>460</v>
      </c>
      <c r="G20" t="s">
        <v>910</v>
      </c>
      <c r="H20">
        <v>5</v>
      </c>
      <c r="I20" t="s">
        <v>912</v>
      </c>
      <c r="J20" t="s">
        <v>912</v>
      </c>
      <c r="K20" t="s">
        <v>1858</v>
      </c>
      <c r="L20" t="s">
        <v>1859</v>
      </c>
      <c r="M20">
        <v>719938040</v>
      </c>
      <c r="N20">
        <v>718895714</v>
      </c>
      <c r="O20">
        <v>104311.72</v>
      </c>
      <c r="P20">
        <v>104153.13</v>
      </c>
      <c r="Q20">
        <v>6</v>
      </c>
      <c r="R20" s="125">
        <f t="shared" si="1"/>
        <v>1042326</v>
      </c>
      <c r="T20" s="42" t="s">
        <v>461</v>
      </c>
      <c r="U20" t="s">
        <v>7</v>
      </c>
    </row>
    <row r="21" spans="1:21">
      <c r="A21" t="str">
        <f>+VLOOKUP(C21,'Base Plan de cuentas'!B:L,11,0)</f>
        <v>Disponibilidades</v>
      </c>
      <c r="B21" t="str">
        <f>+VLOOKUP(C21,'Base Plan de cuentas'!B:K,10,0)</f>
        <v>Bancos</v>
      </c>
      <c r="C21" t="str">
        <f t="shared" si="0"/>
        <v>11020107001611279108</v>
      </c>
      <c r="D21" t="s">
        <v>909</v>
      </c>
      <c r="E21">
        <v>11020107001</v>
      </c>
      <c r="F21" t="s">
        <v>460</v>
      </c>
      <c r="G21" t="s">
        <v>910</v>
      </c>
      <c r="H21">
        <v>5</v>
      </c>
      <c r="I21" t="s">
        <v>912</v>
      </c>
      <c r="J21" t="s">
        <v>912</v>
      </c>
      <c r="K21">
        <v>611279108</v>
      </c>
      <c r="L21" t="s">
        <v>966</v>
      </c>
      <c r="M21">
        <v>117714465</v>
      </c>
      <c r="N21">
        <v>117515385</v>
      </c>
      <c r="O21">
        <v>15789.79</v>
      </c>
      <c r="P21">
        <v>15759.5</v>
      </c>
      <c r="Q21">
        <v>6</v>
      </c>
      <c r="R21" s="125">
        <f t="shared" si="1"/>
        <v>199080</v>
      </c>
      <c r="T21" s="42" t="s">
        <v>461</v>
      </c>
      <c r="U21" t="s">
        <v>7</v>
      </c>
    </row>
    <row r="22" spans="1:21">
      <c r="A22" t="str">
        <f>+VLOOKUP(C22,'Base Plan de cuentas'!B:L,11,0)</f>
        <v>Disponibilidades</v>
      </c>
      <c r="B22" t="str">
        <f>+VLOOKUP(C22,'Base Plan de cuentas'!B:K,10,0)</f>
        <v>Bancos</v>
      </c>
      <c r="C22" t="str">
        <f t="shared" si="0"/>
        <v>1102010700161135243US</v>
      </c>
      <c r="D22" t="s">
        <v>909</v>
      </c>
      <c r="E22">
        <v>11020107001</v>
      </c>
      <c r="F22" t="s">
        <v>460</v>
      </c>
      <c r="G22" t="s">
        <v>910</v>
      </c>
      <c r="H22">
        <v>5</v>
      </c>
      <c r="I22" t="s">
        <v>912</v>
      </c>
      <c r="J22" t="s">
        <v>912</v>
      </c>
      <c r="K22" t="s">
        <v>467</v>
      </c>
      <c r="L22" t="s">
        <v>424</v>
      </c>
      <c r="M22">
        <v>122532420067</v>
      </c>
      <c r="N22">
        <v>122478929181</v>
      </c>
      <c r="O22">
        <v>16617469.35</v>
      </c>
      <c r="P22">
        <v>16609330.710000001</v>
      </c>
      <c r="Q22">
        <v>6</v>
      </c>
      <c r="R22" s="125">
        <f t="shared" si="1"/>
        <v>53490886</v>
      </c>
      <c r="T22" s="42" t="s">
        <v>461</v>
      </c>
      <c r="U22" t="s">
        <v>7</v>
      </c>
    </row>
    <row r="23" spans="1:21">
      <c r="A23" t="str">
        <f>+VLOOKUP(C23,'Base Plan de cuentas'!B:L,11,0)</f>
        <v>Disponibilidades</v>
      </c>
      <c r="B23" t="str">
        <f>+VLOOKUP(C23,'Base Plan de cuentas'!B:K,10,0)</f>
        <v>Bancos</v>
      </c>
      <c r="C23" t="str">
        <f t="shared" si="0"/>
        <v>11020107001619119169GS</v>
      </c>
      <c r="D23" t="s">
        <v>909</v>
      </c>
      <c r="E23">
        <v>11020107001</v>
      </c>
      <c r="F23" t="s">
        <v>460</v>
      </c>
      <c r="G23" t="s">
        <v>910</v>
      </c>
      <c r="H23">
        <v>5</v>
      </c>
      <c r="I23" t="s">
        <v>912</v>
      </c>
      <c r="J23" t="s">
        <v>912</v>
      </c>
      <c r="K23" t="s">
        <v>468</v>
      </c>
      <c r="L23" t="s">
        <v>469</v>
      </c>
      <c r="M23">
        <v>5223726604</v>
      </c>
      <c r="N23">
        <v>4984358389</v>
      </c>
      <c r="O23">
        <v>702495.92</v>
      </c>
      <c r="P23">
        <v>666076.04</v>
      </c>
      <c r="Q23">
        <v>6</v>
      </c>
      <c r="R23" s="125">
        <f t="shared" si="1"/>
        <v>239368215</v>
      </c>
      <c r="T23" s="42" t="s">
        <v>461</v>
      </c>
      <c r="U23" t="s">
        <v>7</v>
      </c>
    </row>
    <row r="24" spans="1:21">
      <c r="A24" t="str">
        <f>+VLOOKUP(C24,'Base Plan de cuentas'!B:L,11,0)</f>
        <v>Disponibilidades</v>
      </c>
      <c r="B24" t="str">
        <f>+VLOOKUP(C24,'Base Plan de cuentas'!B:K,10,0)</f>
        <v>Bancos</v>
      </c>
      <c r="C24" t="str">
        <f t="shared" si="0"/>
        <v>11020107001619185503GS</v>
      </c>
      <c r="D24" t="s">
        <v>909</v>
      </c>
      <c r="E24">
        <v>11020107001</v>
      </c>
      <c r="F24" t="s">
        <v>460</v>
      </c>
      <c r="G24" t="s">
        <v>910</v>
      </c>
      <c r="H24">
        <v>5</v>
      </c>
      <c r="I24" t="s">
        <v>912</v>
      </c>
      <c r="J24" t="s">
        <v>912</v>
      </c>
      <c r="K24" t="s">
        <v>470</v>
      </c>
      <c r="L24" t="s">
        <v>471</v>
      </c>
      <c r="M24">
        <v>584941932</v>
      </c>
      <c r="N24">
        <v>454181142</v>
      </c>
      <c r="O24">
        <v>80101.899999999994</v>
      </c>
      <c r="P24">
        <v>60206.64</v>
      </c>
      <c r="Q24">
        <v>6</v>
      </c>
      <c r="R24" s="125">
        <f t="shared" si="1"/>
        <v>130760790</v>
      </c>
      <c r="T24" s="42" t="s">
        <v>461</v>
      </c>
      <c r="U24" t="s">
        <v>7</v>
      </c>
    </row>
    <row r="25" spans="1:21">
      <c r="A25" t="str">
        <f>+VLOOKUP(C25,'Base Plan de cuentas'!B:L,11,0)</f>
        <v>Disponibilidades</v>
      </c>
      <c r="B25" t="str">
        <f>+VLOOKUP(C25,'Base Plan de cuentas'!B:K,10,0)</f>
        <v>Bancos</v>
      </c>
      <c r="C25" t="str">
        <f t="shared" si="0"/>
        <v>110201070016192210970G</v>
      </c>
      <c r="D25" t="s">
        <v>909</v>
      </c>
      <c r="E25">
        <v>11020107001</v>
      </c>
      <c r="F25" t="s">
        <v>460</v>
      </c>
      <c r="G25" t="s">
        <v>910</v>
      </c>
      <c r="H25">
        <v>5</v>
      </c>
      <c r="I25" t="s">
        <v>912</v>
      </c>
      <c r="J25" t="s">
        <v>912</v>
      </c>
      <c r="K25" t="s">
        <v>1457</v>
      </c>
      <c r="L25" t="s">
        <v>1458</v>
      </c>
      <c r="M25">
        <v>1982497033</v>
      </c>
      <c r="N25">
        <v>1963434900</v>
      </c>
      <c r="O25">
        <v>286230.39</v>
      </c>
      <c r="P25">
        <v>283330.09000000003</v>
      </c>
      <c r="Q25">
        <v>6</v>
      </c>
      <c r="R25" s="125">
        <f t="shared" si="1"/>
        <v>19062133</v>
      </c>
      <c r="T25" s="42" t="s">
        <v>461</v>
      </c>
      <c r="U25" t="s">
        <v>7</v>
      </c>
    </row>
    <row r="26" spans="1:21">
      <c r="A26" t="str">
        <f>+VLOOKUP(C26,'Base Plan de cuentas'!B:L,11,0)</f>
        <v>Disponibilidades</v>
      </c>
      <c r="B26" t="str">
        <f>+VLOOKUP(C26,'Base Plan de cuentas'!B:K,10,0)</f>
        <v>Bancos</v>
      </c>
      <c r="C26" t="str">
        <f t="shared" si="0"/>
        <v>1102010700161931677GS</v>
      </c>
      <c r="D26" t="s">
        <v>909</v>
      </c>
      <c r="E26">
        <v>11020107001</v>
      </c>
      <c r="F26" t="s">
        <v>460</v>
      </c>
      <c r="G26" t="s">
        <v>910</v>
      </c>
      <c r="H26">
        <v>5</v>
      </c>
      <c r="I26" t="s">
        <v>912</v>
      </c>
      <c r="J26" t="s">
        <v>912</v>
      </c>
      <c r="K26" t="s">
        <v>472</v>
      </c>
      <c r="L26" t="s">
        <v>473</v>
      </c>
      <c r="M26">
        <v>368572939635</v>
      </c>
      <c r="N26">
        <v>366666951090</v>
      </c>
      <c r="O26">
        <v>50486785.670000002</v>
      </c>
      <c r="P26">
        <v>50196789.450000003</v>
      </c>
      <c r="Q26">
        <v>6</v>
      </c>
      <c r="R26" s="125">
        <f t="shared" si="1"/>
        <v>1905988545</v>
      </c>
      <c r="T26" s="42" t="s">
        <v>461</v>
      </c>
      <c r="U26" t="s">
        <v>7</v>
      </c>
    </row>
    <row r="27" spans="1:21">
      <c r="A27" t="str">
        <f>+VLOOKUP(C27,'Base Plan de cuentas'!B:L,11,0)</f>
        <v>Disponibilidades</v>
      </c>
      <c r="B27" t="str">
        <f>+VLOOKUP(C27,'Base Plan de cuentas'!B:K,10,0)</f>
        <v>Bancos</v>
      </c>
      <c r="C27" t="str">
        <f t="shared" si="0"/>
        <v>11020107001619708764</v>
      </c>
      <c r="D27" t="s">
        <v>909</v>
      </c>
      <c r="E27">
        <v>11020107001</v>
      </c>
      <c r="F27" t="s">
        <v>460</v>
      </c>
      <c r="G27" t="s">
        <v>910</v>
      </c>
      <c r="H27">
        <v>5</v>
      </c>
      <c r="I27" t="s">
        <v>912</v>
      </c>
      <c r="J27" t="s">
        <v>912</v>
      </c>
      <c r="K27">
        <v>619708764</v>
      </c>
      <c r="L27" t="s">
        <v>967</v>
      </c>
      <c r="M27">
        <v>197606399</v>
      </c>
      <c r="N27">
        <v>194313729</v>
      </c>
      <c r="O27">
        <v>26694.51</v>
      </c>
      <c r="P27">
        <v>26193.53</v>
      </c>
      <c r="Q27">
        <v>6</v>
      </c>
      <c r="R27" s="125">
        <f t="shared" si="1"/>
        <v>3292670</v>
      </c>
      <c r="T27" s="42" t="s">
        <v>461</v>
      </c>
      <c r="U27" t="s">
        <v>7</v>
      </c>
    </row>
    <row r="28" spans="1:21">
      <c r="C28" t="str">
        <f t="shared" si="0"/>
        <v>11020107002</v>
      </c>
      <c r="D28" t="s">
        <v>909</v>
      </c>
      <c r="E28">
        <v>11020107002</v>
      </c>
      <c r="F28" t="s">
        <v>475</v>
      </c>
      <c r="G28" t="s">
        <v>910</v>
      </c>
      <c r="H28">
        <v>5</v>
      </c>
      <c r="I28" t="s">
        <v>911</v>
      </c>
      <c r="J28" t="s">
        <v>912</v>
      </c>
      <c r="M28">
        <v>3289550904425</v>
      </c>
      <c r="N28">
        <v>3254245473852</v>
      </c>
      <c r="O28">
        <v>442275883.70999998</v>
      </c>
      <c r="P28">
        <v>436904161.31</v>
      </c>
      <c r="Q28">
        <v>6</v>
      </c>
      <c r="T28" s="42" t="s">
        <v>474</v>
      </c>
    </row>
    <row r="29" spans="1:21">
      <c r="A29" t="str">
        <f>+VLOOKUP(C29,'Base Plan de cuentas'!B:L,11,0)</f>
        <v>Disponibilidades</v>
      </c>
      <c r="B29" t="str">
        <f>+VLOOKUP(C29,'Base Plan de cuentas'!B:K,10,0)</f>
        <v>Bancos</v>
      </c>
      <c r="C29" t="str">
        <f t="shared" si="0"/>
        <v>11020107002611133292US</v>
      </c>
      <c r="D29" t="s">
        <v>909</v>
      </c>
      <c r="E29">
        <v>11020107002</v>
      </c>
      <c r="F29" t="s">
        <v>475</v>
      </c>
      <c r="G29" t="s">
        <v>910</v>
      </c>
      <c r="H29">
        <v>5</v>
      </c>
      <c r="I29" t="s">
        <v>912</v>
      </c>
      <c r="J29" t="s">
        <v>912</v>
      </c>
      <c r="K29" t="s">
        <v>476</v>
      </c>
      <c r="L29" t="s">
        <v>477</v>
      </c>
      <c r="M29">
        <v>1064292262127</v>
      </c>
      <c r="N29">
        <v>1043679604564</v>
      </c>
      <c r="O29">
        <v>143947417.91</v>
      </c>
      <c r="P29">
        <v>140811201.40000001</v>
      </c>
      <c r="Q29">
        <v>6</v>
      </c>
      <c r="R29" s="125">
        <f>+M29-N29</f>
        <v>20612657563</v>
      </c>
      <c r="T29" s="42" t="s">
        <v>474</v>
      </c>
      <c r="U29" t="s">
        <v>7</v>
      </c>
    </row>
    <row r="30" spans="1:21">
      <c r="A30" t="str">
        <f>+VLOOKUP(C30,'Base Plan de cuentas'!B:L,11,0)</f>
        <v>Disponibilidades</v>
      </c>
      <c r="B30" t="str">
        <f>+VLOOKUP(C30,'Base Plan de cuentas'!B:K,10,0)</f>
        <v>Bancos</v>
      </c>
      <c r="C30" t="str">
        <f t="shared" si="0"/>
        <v>11020107002619133287GS</v>
      </c>
      <c r="D30" t="s">
        <v>909</v>
      </c>
      <c r="E30">
        <v>11020107002</v>
      </c>
      <c r="F30" t="s">
        <v>475</v>
      </c>
      <c r="G30" t="s">
        <v>910</v>
      </c>
      <c r="H30">
        <v>5</v>
      </c>
      <c r="I30" t="s">
        <v>912</v>
      </c>
      <c r="J30" t="s">
        <v>912</v>
      </c>
      <c r="K30" t="s">
        <v>478</v>
      </c>
      <c r="L30" t="s">
        <v>479</v>
      </c>
      <c r="M30">
        <v>2225258642298</v>
      </c>
      <c r="N30">
        <v>2210565869288</v>
      </c>
      <c r="O30">
        <v>298328465.80000001</v>
      </c>
      <c r="P30">
        <v>296092959.91000003</v>
      </c>
      <c r="Q30">
        <v>6</v>
      </c>
      <c r="R30" s="125">
        <f>+M30-N30</f>
        <v>14692773010</v>
      </c>
      <c r="T30" s="42" t="s">
        <v>474</v>
      </c>
      <c r="U30" t="s">
        <v>7</v>
      </c>
    </row>
    <row r="31" spans="1:21">
      <c r="C31" t="str">
        <f t="shared" si="0"/>
        <v>12</v>
      </c>
      <c r="D31" t="s">
        <v>909</v>
      </c>
      <c r="E31">
        <v>12</v>
      </c>
      <c r="F31" t="s">
        <v>481</v>
      </c>
      <c r="G31" t="s">
        <v>910</v>
      </c>
      <c r="H31">
        <v>2</v>
      </c>
      <c r="I31" t="s">
        <v>911</v>
      </c>
      <c r="J31" t="s">
        <v>911</v>
      </c>
      <c r="M31">
        <v>701118238350</v>
      </c>
      <c r="N31">
        <v>690503956770</v>
      </c>
      <c r="O31">
        <v>94653405.060000002</v>
      </c>
      <c r="P31">
        <v>93116372.379999995</v>
      </c>
      <c r="Q31">
        <v>6</v>
      </c>
      <c r="T31" s="42" t="s">
        <v>480</v>
      </c>
    </row>
    <row r="32" spans="1:21">
      <c r="C32" t="str">
        <f t="shared" si="0"/>
        <v>12010</v>
      </c>
      <c r="D32" t="s">
        <v>909</v>
      </c>
      <c r="E32">
        <v>12010</v>
      </c>
      <c r="F32" t="s">
        <v>483</v>
      </c>
      <c r="G32" t="s">
        <v>910</v>
      </c>
      <c r="H32">
        <v>3</v>
      </c>
      <c r="I32" t="s">
        <v>911</v>
      </c>
      <c r="J32" t="s">
        <v>911</v>
      </c>
      <c r="M32">
        <v>692056738350</v>
      </c>
      <c r="N32">
        <v>686789456770</v>
      </c>
      <c r="O32">
        <v>93440899.480000004</v>
      </c>
      <c r="P32">
        <v>92639751.75</v>
      </c>
      <c r="Q32">
        <v>6</v>
      </c>
      <c r="T32" s="42" t="s">
        <v>482</v>
      </c>
    </row>
    <row r="33" spans="1:21">
      <c r="C33" t="str">
        <f t="shared" si="0"/>
        <v>12010115</v>
      </c>
      <c r="D33" t="s">
        <v>909</v>
      </c>
      <c r="E33">
        <v>12010115</v>
      </c>
      <c r="F33" t="s">
        <v>485</v>
      </c>
      <c r="G33" t="s">
        <v>910</v>
      </c>
      <c r="H33">
        <v>4</v>
      </c>
      <c r="I33" t="s">
        <v>911</v>
      </c>
      <c r="J33" t="s">
        <v>911</v>
      </c>
      <c r="M33">
        <v>675557089850</v>
      </c>
      <c r="N33">
        <v>670289808270</v>
      </c>
      <c r="O33">
        <v>91373634.170000002</v>
      </c>
      <c r="P33">
        <v>90572217.109999999</v>
      </c>
      <c r="Q33">
        <v>6</v>
      </c>
      <c r="T33" s="42" t="s">
        <v>484</v>
      </c>
    </row>
    <row r="34" spans="1:21">
      <c r="A34" t="str">
        <f>+VLOOKUP(C34,'Base Plan de cuentas'!B:L,11,0)</f>
        <v>Inversiones financieras</v>
      </c>
      <c r="B34" t="str">
        <f>+VLOOKUP(C34,'Base Plan de cuentas'!B:K,10,0)</f>
        <v>Títulos de Renta Fija CP</v>
      </c>
      <c r="C34" t="str">
        <f t="shared" si="0"/>
        <v>12010115001</v>
      </c>
      <c r="D34" t="s">
        <v>909</v>
      </c>
      <c r="E34">
        <v>12010115001</v>
      </c>
      <c r="F34" t="s">
        <v>1459</v>
      </c>
      <c r="G34" t="s">
        <v>910</v>
      </c>
      <c r="H34">
        <v>5</v>
      </c>
      <c r="I34" t="s">
        <v>912</v>
      </c>
      <c r="J34" t="s">
        <v>911</v>
      </c>
      <c r="M34">
        <v>119502918000</v>
      </c>
      <c r="N34">
        <v>118315918000</v>
      </c>
      <c r="O34">
        <v>15793197.800000001</v>
      </c>
      <c r="P34">
        <v>15612595.710000001</v>
      </c>
      <c r="Q34">
        <v>6</v>
      </c>
      <c r="R34" s="125">
        <f t="shared" ref="R34:R39" si="2">+M34-N34</f>
        <v>1187000000</v>
      </c>
      <c r="T34" s="42" t="s">
        <v>1030</v>
      </c>
      <c r="U34" t="s">
        <v>351</v>
      </c>
    </row>
    <row r="35" spans="1:21">
      <c r="A35" t="str">
        <f>+VLOOKUP(C35,'Base Plan de cuentas'!B:L,11,0)</f>
        <v>Inversiones financieras</v>
      </c>
      <c r="B35" t="str">
        <f>+VLOOKUP(C35,'Base Plan de cuentas'!B:K,10,0)</f>
        <v>Títulos de Renta Fija CP</v>
      </c>
      <c r="C35" t="str">
        <f>+CONCATENATE(E35,K35)</f>
        <v>12010115003</v>
      </c>
      <c r="D35" t="s">
        <v>909</v>
      </c>
      <c r="E35">
        <v>12010115003</v>
      </c>
      <c r="F35" t="s">
        <v>866</v>
      </c>
      <c r="G35" t="s">
        <v>910</v>
      </c>
      <c r="H35">
        <v>5</v>
      </c>
      <c r="I35" t="s">
        <v>912</v>
      </c>
      <c r="J35" t="s">
        <v>911</v>
      </c>
      <c r="M35">
        <v>139822000000</v>
      </c>
      <c r="N35">
        <v>138527000000</v>
      </c>
      <c r="O35">
        <v>19178737.359999999</v>
      </c>
      <c r="P35">
        <v>18981703.07</v>
      </c>
      <c r="Q35">
        <v>6</v>
      </c>
      <c r="R35" s="125">
        <f t="shared" si="2"/>
        <v>1295000000</v>
      </c>
      <c r="T35" s="42" t="s">
        <v>486</v>
      </c>
      <c r="U35" t="s">
        <v>351</v>
      </c>
    </row>
    <row r="36" spans="1:21">
      <c r="A36" t="str">
        <f>+VLOOKUP(C36,'Base Plan de cuentas'!B:L,11,0)</f>
        <v>Inversiones financieras</v>
      </c>
      <c r="B36" t="str">
        <f>+VLOOKUP(C36,'Base Plan de cuentas'!B:K,10,0)</f>
        <v>Títulos de Renta Fija CP</v>
      </c>
      <c r="C36" t="str">
        <f t="shared" si="0"/>
        <v>12010115004</v>
      </c>
      <c r="D36" t="s">
        <v>909</v>
      </c>
      <c r="E36">
        <v>12010115004</v>
      </c>
      <c r="F36" t="s">
        <v>1460</v>
      </c>
      <c r="G36" t="s">
        <v>910</v>
      </c>
      <c r="H36">
        <v>5</v>
      </c>
      <c r="I36" t="s">
        <v>912</v>
      </c>
      <c r="J36" t="s">
        <v>911</v>
      </c>
      <c r="M36">
        <v>197739000000</v>
      </c>
      <c r="N36">
        <v>196748000000</v>
      </c>
      <c r="O36">
        <v>27207180.84</v>
      </c>
      <c r="P36">
        <v>27056400.16</v>
      </c>
      <c r="Q36">
        <v>6</v>
      </c>
      <c r="R36" s="125">
        <f t="shared" si="2"/>
        <v>991000000</v>
      </c>
      <c r="T36" s="42" t="s">
        <v>487</v>
      </c>
      <c r="U36" t="s">
        <v>351</v>
      </c>
    </row>
    <row r="37" spans="1:21">
      <c r="A37" t="str">
        <f>+VLOOKUP(C37,'Base Plan de cuentas'!B:L,11,0)</f>
        <v>Inversiones financieras</v>
      </c>
      <c r="B37" t="str">
        <f>+VLOOKUP(C37,'Base Plan de cuentas'!B:K,10,0)</f>
        <v>Títulos de Renta Fija CP</v>
      </c>
      <c r="C37" t="str">
        <f t="shared" si="0"/>
        <v>12010115011</v>
      </c>
      <c r="D37" t="s">
        <v>909</v>
      </c>
      <c r="E37">
        <v>12010115011</v>
      </c>
      <c r="F37" t="s">
        <v>489</v>
      </c>
      <c r="G37" t="s">
        <v>910</v>
      </c>
      <c r="H37">
        <v>5</v>
      </c>
      <c r="I37" t="s">
        <v>912</v>
      </c>
      <c r="J37" t="s">
        <v>911</v>
      </c>
      <c r="M37">
        <v>13338643130</v>
      </c>
      <c r="N37">
        <v>13194049010</v>
      </c>
      <c r="O37">
        <v>1747000</v>
      </c>
      <c r="P37">
        <v>1725000</v>
      </c>
      <c r="Q37">
        <v>6</v>
      </c>
      <c r="R37" s="125">
        <f t="shared" si="2"/>
        <v>144594120</v>
      </c>
      <c r="T37" s="42" t="s">
        <v>488</v>
      </c>
      <c r="U37" t="s">
        <v>351</v>
      </c>
    </row>
    <row r="38" spans="1:21">
      <c r="A38" t="str">
        <f>+VLOOKUP(C38,'Base Plan de cuentas'!B:L,11,0)</f>
        <v>Inversiones financieras</v>
      </c>
      <c r="B38" t="str">
        <f>+VLOOKUP(C38,'Base Plan de cuentas'!B:K,10,0)</f>
        <v>Títulos de Renta Fija CP</v>
      </c>
      <c r="C38" t="str">
        <f t="shared" si="0"/>
        <v>12010115012</v>
      </c>
      <c r="D38" t="s">
        <v>909</v>
      </c>
      <c r="E38">
        <v>12010115012</v>
      </c>
      <c r="F38" t="s">
        <v>491</v>
      </c>
      <c r="G38" t="s">
        <v>910</v>
      </c>
      <c r="H38">
        <v>5</v>
      </c>
      <c r="I38" t="s">
        <v>912</v>
      </c>
      <c r="J38" t="s">
        <v>911</v>
      </c>
      <c r="M38">
        <v>77341450440</v>
      </c>
      <c r="N38">
        <v>76349008980</v>
      </c>
      <c r="O38">
        <v>10688000</v>
      </c>
      <c r="P38">
        <v>10537000</v>
      </c>
      <c r="Q38">
        <v>6</v>
      </c>
      <c r="R38" s="125">
        <f t="shared" si="2"/>
        <v>992441460</v>
      </c>
      <c r="T38" s="42" t="s">
        <v>490</v>
      </c>
      <c r="U38" t="s">
        <v>351</v>
      </c>
    </row>
    <row r="39" spans="1:21">
      <c r="A39" t="str">
        <f>+VLOOKUP(C39,'Base Plan de cuentas'!B:L,11,0)</f>
        <v>Inversiones financieras</v>
      </c>
      <c r="B39" t="str">
        <f>+VLOOKUP(C39,'Base Plan de cuentas'!B:K,10,0)</f>
        <v>Títulos de Renta Fija CP</v>
      </c>
      <c r="C39" t="str">
        <f t="shared" si="0"/>
        <v>12010115013</v>
      </c>
      <c r="D39" t="s">
        <v>909</v>
      </c>
      <c r="E39">
        <v>12010115013</v>
      </c>
      <c r="F39" t="s">
        <v>971</v>
      </c>
      <c r="G39" t="s">
        <v>910</v>
      </c>
      <c r="H39">
        <v>5</v>
      </c>
      <c r="I39" t="s">
        <v>912</v>
      </c>
      <c r="J39" t="s">
        <v>911</v>
      </c>
      <c r="M39">
        <v>102813078280</v>
      </c>
      <c r="N39">
        <v>102155832280</v>
      </c>
      <c r="O39">
        <v>13579195</v>
      </c>
      <c r="P39">
        <v>13479195</v>
      </c>
      <c r="Q39">
        <v>6</v>
      </c>
      <c r="R39" s="125">
        <f t="shared" si="2"/>
        <v>657246000</v>
      </c>
      <c r="T39" s="42" t="s">
        <v>1031</v>
      </c>
      <c r="U39" t="s">
        <v>351</v>
      </c>
    </row>
    <row r="40" spans="1:21">
      <c r="C40" t="str">
        <f t="shared" si="0"/>
        <v>12020</v>
      </c>
      <c r="D40" t="s">
        <v>909</v>
      </c>
      <c r="E40">
        <v>12020</v>
      </c>
      <c r="F40" t="s">
        <v>493</v>
      </c>
      <c r="G40" t="s">
        <v>910</v>
      </c>
      <c r="H40">
        <v>3</v>
      </c>
      <c r="I40" t="s">
        <v>911</v>
      </c>
      <c r="J40" t="s">
        <v>911</v>
      </c>
      <c r="M40">
        <v>9061500000</v>
      </c>
      <c r="N40">
        <v>3714500000</v>
      </c>
      <c r="O40">
        <v>1212505.58</v>
      </c>
      <c r="P40">
        <v>476620.63</v>
      </c>
      <c r="Q40">
        <v>6</v>
      </c>
      <c r="T40" s="42" t="s">
        <v>492</v>
      </c>
    </row>
    <row r="41" spans="1:21">
      <c r="C41" t="str">
        <f t="shared" si="0"/>
        <v>12020131</v>
      </c>
      <c r="D41" t="s">
        <v>909</v>
      </c>
      <c r="E41">
        <v>12020131</v>
      </c>
      <c r="F41" t="s">
        <v>493</v>
      </c>
      <c r="G41" t="s">
        <v>910</v>
      </c>
      <c r="H41">
        <v>4</v>
      </c>
      <c r="I41" t="s">
        <v>911</v>
      </c>
      <c r="J41" t="s">
        <v>911</v>
      </c>
      <c r="M41">
        <v>7501500000</v>
      </c>
      <c r="N41">
        <v>3714500000</v>
      </c>
      <c r="O41">
        <v>999779.26</v>
      </c>
      <c r="P41">
        <v>476620.63</v>
      </c>
      <c r="Q41">
        <v>6</v>
      </c>
      <c r="T41" s="42" t="s">
        <v>494</v>
      </c>
    </row>
    <row r="42" spans="1:21">
      <c r="A42" t="str">
        <f>+VLOOKUP(C42,'Base Plan de cuentas'!B:L,11,0)</f>
        <v>Inversiones financieras</v>
      </c>
      <c r="B42" t="str">
        <f>+VLOOKUP(C42,'Base Plan de cuentas'!B:K,10,0)</f>
        <v>Títulos de Renta Variable</v>
      </c>
      <c r="C42" t="str">
        <f t="shared" si="0"/>
        <v>12020131007</v>
      </c>
      <c r="D42" t="s">
        <v>909</v>
      </c>
      <c r="E42">
        <v>12020131007</v>
      </c>
      <c r="F42" t="s">
        <v>504</v>
      </c>
      <c r="G42" t="s">
        <v>910</v>
      </c>
      <c r="H42">
        <v>5</v>
      </c>
      <c r="I42" t="s">
        <v>912</v>
      </c>
      <c r="J42" t="s">
        <v>911</v>
      </c>
      <c r="M42">
        <v>3787000000</v>
      </c>
      <c r="N42">
        <v>0</v>
      </c>
      <c r="O42">
        <v>517989.43</v>
      </c>
      <c r="P42">
        <v>0</v>
      </c>
      <c r="Q42">
        <v>6</v>
      </c>
      <c r="R42" s="125">
        <f>+M42-N42</f>
        <v>3787000000</v>
      </c>
      <c r="T42" s="42" t="s">
        <v>503</v>
      </c>
      <c r="U42" t="s">
        <v>8</v>
      </c>
    </row>
    <row r="43" spans="1:21">
      <c r="C43" t="str">
        <f t="shared" si="0"/>
        <v>12020133</v>
      </c>
      <c r="D43" t="s">
        <v>909</v>
      </c>
      <c r="E43">
        <v>12020133</v>
      </c>
      <c r="F43" t="s">
        <v>493</v>
      </c>
      <c r="G43" t="s">
        <v>910</v>
      </c>
      <c r="H43">
        <v>4</v>
      </c>
      <c r="I43" t="s">
        <v>911</v>
      </c>
      <c r="J43" t="s">
        <v>911</v>
      </c>
      <c r="M43">
        <v>1560000000</v>
      </c>
      <c r="N43">
        <v>0</v>
      </c>
      <c r="O43">
        <v>212726.32</v>
      </c>
      <c r="P43">
        <v>0</v>
      </c>
      <c r="Q43">
        <v>6</v>
      </c>
      <c r="T43" s="42" t="s">
        <v>505</v>
      </c>
    </row>
    <row r="44" spans="1:21">
      <c r="C44" t="str">
        <f t="shared" si="0"/>
        <v>12020133001</v>
      </c>
      <c r="D44" t="s">
        <v>909</v>
      </c>
      <c r="E44">
        <v>12020133001</v>
      </c>
      <c r="F44" t="s">
        <v>507</v>
      </c>
      <c r="G44" t="s">
        <v>910</v>
      </c>
      <c r="H44">
        <v>5</v>
      </c>
      <c r="I44" t="s">
        <v>911</v>
      </c>
      <c r="J44" t="s">
        <v>912</v>
      </c>
      <c r="M44">
        <v>1560000000</v>
      </c>
      <c r="N44">
        <v>0</v>
      </c>
      <c r="O44">
        <v>212726.32</v>
      </c>
      <c r="P44">
        <v>0</v>
      </c>
      <c r="Q44">
        <v>6</v>
      </c>
      <c r="T44" s="42" t="s">
        <v>506</v>
      </c>
    </row>
    <row r="45" spans="1:21">
      <c r="A45" t="str">
        <f>+VLOOKUP(C45,'Base Plan de cuentas'!B:L,11,0)</f>
        <v>Inversiones a largo plazo</v>
      </c>
      <c r="B45" t="str">
        <f>+VLOOKUP(C45,'Base Plan de cuentas'!B:K,10,0)</f>
        <v>Acción de la Bolsa de Valores</v>
      </c>
      <c r="C45" t="str">
        <f t="shared" si="0"/>
        <v>12020133001ACC1001</v>
      </c>
      <c r="D45" t="s">
        <v>909</v>
      </c>
      <c r="E45">
        <v>12020133001</v>
      </c>
      <c r="F45" t="s">
        <v>507</v>
      </c>
      <c r="G45" t="s">
        <v>910</v>
      </c>
      <c r="H45">
        <v>5</v>
      </c>
      <c r="I45" t="s">
        <v>912</v>
      </c>
      <c r="J45" t="s">
        <v>912</v>
      </c>
      <c r="K45" t="s">
        <v>508</v>
      </c>
      <c r="L45" t="s">
        <v>509</v>
      </c>
      <c r="M45">
        <v>600000000</v>
      </c>
      <c r="N45">
        <v>0</v>
      </c>
      <c r="O45">
        <v>81804.350000000006</v>
      </c>
      <c r="P45">
        <v>0</v>
      </c>
      <c r="Q45">
        <v>6</v>
      </c>
      <c r="R45" s="211">
        <f>+M45-N45</f>
        <v>600000000</v>
      </c>
      <c r="T45" s="42" t="s">
        <v>506</v>
      </c>
      <c r="U45" t="s">
        <v>28</v>
      </c>
    </row>
    <row r="46" spans="1:21">
      <c r="A46" t="str">
        <f>+VLOOKUP(C46,'Base Plan de cuentas'!B:L,11,0)</f>
        <v>Inversiones a largo plazo</v>
      </c>
      <c r="B46" t="str">
        <f>+VLOOKUP(C46,'Base Plan de cuentas'!B:K,10,0)</f>
        <v>Acción de la Bolsa de Valores</v>
      </c>
      <c r="C46" t="str">
        <f t="shared" si="0"/>
        <v>12020133001ACC1002</v>
      </c>
      <c r="D46" t="s">
        <v>909</v>
      </c>
      <c r="E46">
        <v>12020133001</v>
      </c>
      <c r="F46" t="s">
        <v>507</v>
      </c>
      <c r="G46" t="s">
        <v>910</v>
      </c>
      <c r="H46">
        <v>5</v>
      </c>
      <c r="I46" t="s">
        <v>912</v>
      </c>
      <c r="J46" t="s">
        <v>912</v>
      </c>
      <c r="K46" t="s">
        <v>510</v>
      </c>
      <c r="L46" t="s">
        <v>511</v>
      </c>
      <c r="M46">
        <v>960000000</v>
      </c>
      <c r="N46">
        <v>0</v>
      </c>
      <c r="O46">
        <v>130921.97</v>
      </c>
      <c r="P46">
        <v>0</v>
      </c>
      <c r="Q46">
        <v>6</v>
      </c>
      <c r="R46" s="211">
        <f>+M46-N46</f>
        <v>960000000</v>
      </c>
      <c r="T46" s="42" t="s">
        <v>506</v>
      </c>
      <c r="U46" t="s">
        <v>28</v>
      </c>
    </row>
    <row r="47" spans="1:21">
      <c r="C47" t="str">
        <f t="shared" si="0"/>
        <v>13</v>
      </c>
      <c r="D47" t="s">
        <v>909</v>
      </c>
      <c r="E47">
        <v>13</v>
      </c>
      <c r="F47" t="s">
        <v>513</v>
      </c>
      <c r="G47" t="s">
        <v>910</v>
      </c>
      <c r="H47">
        <v>2</v>
      </c>
      <c r="I47" t="s">
        <v>911</v>
      </c>
      <c r="J47" t="s">
        <v>911</v>
      </c>
      <c r="M47">
        <v>503051495417</v>
      </c>
      <c r="N47">
        <v>497397275818</v>
      </c>
      <c r="O47">
        <v>68615966.640000001</v>
      </c>
      <c r="P47">
        <v>67755937.129999995</v>
      </c>
      <c r="Q47">
        <v>6</v>
      </c>
      <c r="T47" s="42" t="s">
        <v>512</v>
      </c>
    </row>
    <row r="48" spans="1:21">
      <c r="C48" t="str">
        <f t="shared" si="0"/>
        <v>13010</v>
      </c>
      <c r="D48" t="s">
        <v>909</v>
      </c>
      <c r="E48">
        <v>13010</v>
      </c>
      <c r="F48" t="s">
        <v>515</v>
      </c>
      <c r="G48" t="s">
        <v>910</v>
      </c>
      <c r="H48">
        <v>3</v>
      </c>
      <c r="I48" t="s">
        <v>911</v>
      </c>
      <c r="J48" t="s">
        <v>911</v>
      </c>
      <c r="M48">
        <v>6466271676</v>
      </c>
      <c r="N48">
        <v>4993840361</v>
      </c>
      <c r="O48">
        <v>932962.16</v>
      </c>
      <c r="P48">
        <v>708917.94</v>
      </c>
      <c r="Q48">
        <v>6</v>
      </c>
      <c r="T48" s="42" t="s">
        <v>514</v>
      </c>
    </row>
    <row r="49" spans="1:21">
      <c r="C49" t="str">
        <f t="shared" si="0"/>
        <v>13010151</v>
      </c>
      <c r="D49" t="s">
        <v>909</v>
      </c>
      <c r="E49">
        <v>13010151</v>
      </c>
      <c r="F49" t="s">
        <v>517</v>
      </c>
      <c r="G49" t="s">
        <v>910</v>
      </c>
      <c r="H49">
        <v>4</v>
      </c>
      <c r="I49" t="s">
        <v>911</v>
      </c>
      <c r="J49" t="s">
        <v>911</v>
      </c>
      <c r="M49">
        <v>5413826607</v>
      </c>
      <c r="N49">
        <v>4119928300</v>
      </c>
      <c r="O49">
        <v>773661.79</v>
      </c>
      <c r="P49">
        <v>576781.37</v>
      </c>
      <c r="Q49">
        <v>6</v>
      </c>
      <c r="T49" s="42" t="s">
        <v>516</v>
      </c>
    </row>
    <row r="50" spans="1:21">
      <c r="C50" t="str">
        <f t="shared" si="0"/>
        <v>13010151001</v>
      </c>
      <c r="D50" t="s">
        <v>909</v>
      </c>
      <c r="E50">
        <v>13010151001</v>
      </c>
      <c r="F50" t="s">
        <v>1566</v>
      </c>
      <c r="G50" t="s">
        <v>910</v>
      </c>
      <c r="H50">
        <v>5</v>
      </c>
      <c r="I50" t="s">
        <v>911</v>
      </c>
      <c r="J50" t="s">
        <v>912</v>
      </c>
      <c r="M50">
        <v>1500000</v>
      </c>
      <c r="N50">
        <v>0</v>
      </c>
      <c r="O50">
        <v>231</v>
      </c>
      <c r="P50">
        <v>2.77</v>
      </c>
      <c r="Q50">
        <v>6</v>
      </c>
      <c r="T50" s="42" t="s">
        <v>1565</v>
      </c>
    </row>
    <row r="51" spans="1:21">
      <c r="A51" t="str">
        <f>+VLOOKUP(C51,'Base Plan de cuentas'!B:L,11,0)</f>
        <v>Clientes</v>
      </c>
      <c r="B51" t="str">
        <f>+VLOOKUP(C51,'Base Plan de cuentas'!B:K,10,0)</f>
        <v>Deudores por Intermediación (Nota f)</v>
      </c>
      <c r="C51" t="str">
        <f t="shared" si="0"/>
        <v>1301015100137862GS</v>
      </c>
      <c r="D51" t="s">
        <v>909</v>
      </c>
      <c r="E51">
        <v>13010151001</v>
      </c>
      <c r="F51" t="s">
        <v>1566</v>
      </c>
      <c r="G51" t="s">
        <v>910</v>
      </c>
      <c r="H51">
        <v>5</v>
      </c>
      <c r="I51" t="s">
        <v>912</v>
      </c>
      <c r="J51" t="s">
        <v>912</v>
      </c>
      <c r="K51" t="s">
        <v>1567</v>
      </c>
      <c r="L51" t="s">
        <v>1052</v>
      </c>
      <c r="M51">
        <v>1500000</v>
      </c>
      <c r="N51">
        <v>0</v>
      </c>
      <c r="O51">
        <v>231</v>
      </c>
      <c r="P51">
        <v>2.77</v>
      </c>
      <c r="Q51">
        <v>6</v>
      </c>
      <c r="R51" s="125">
        <f>+M51-N51</f>
        <v>1500000</v>
      </c>
      <c r="T51" s="42" t="s">
        <v>1565</v>
      </c>
      <c r="U51" t="s">
        <v>302</v>
      </c>
    </row>
    <row r="52" spans="1:21">
      <c r="C52" t="str">
        <f t="shared" si="0"/>
        <v>13010151002</v>
      </c>
      <c r="D52" t="s">
        <v>909</v>
      </c>
      <c r="E52">
        <v>13010151002</v>
      </c>
      <c r="F52" t="s">
        <v>1568</v>
      </c>
      <c r="G52" t="s">
        <v>910</v>
      </c>
      <c r="H52">
        <v>5</v>
      </c>
      <c r="I52" t="s">
        <v>911</v>
      </c>
      <c r="J52" t="s">
        <v>912</v>
      </c>
      <c r="M52">
        <v>5412326607</v>
      </c>
      <c r="N52">
        <v>4119928300</v>
      </c>
      <c r="O52">
        <v>773430.79</v>
      </c>
      <c r="P52">
        <v>576778.6</v>
      </c>
      <c r="Q52">
        <v>6</v>
      </c>
      <c r="T52" s="42" t="s">
        <v>518</v>
      </c>
    </row>
    <row r="53" spans="1:21">
      <c r="A53" t="str">
        <f>+VLOOKUP(C53,'Base Plan de cuentas'!B:L,11,0)</f>
        <v>Clientes</v>
      </c>
      <c r="B53" t="str">
        <f>+VLOOKUP(C53,'Base Plan de cuentas'!B:K,10,0)</f>
        <v>Deudores por Intermediación (Nota f)</v>
      </c>
      <c r="C53" t="str">
        <f t="shared" si="0"/>
        <v>130101510021001GS</v>
      </c>
      <c r="D53" t="s">
        <v>909</v>
      </c>
      <c r="E53">
        <v>13010151002</v>
      </c>
      <c r="F53" t="s">
        <v>1568</v>
      </c>
      <c r="G53" t="s">
        <v>910</v>
      </c>
      <c r="H53">
        <v>5</v>
      </c>
      <c r="I53" t="s">
        <v>912</v>
      </c>
      <c r="J53" t="s">
        <v>912</v>
      </c>
      <c r="K53" t="s">
        <v>995</v>
      </c>
      <c r="L53" t="s">
        <v>1569</v>
      </c>
      <c r="M53">
        <v>2640000</v>
      </c>
      <c r="N53">
        <v>1320000</v>
      </c>
      <c r="O53">
        <v>391.89</v>
      </c>
      <c r="P53">
        <v>191.05</v>
      </c>
      <c r="Q53">
        <v>6</v>
      </c>
      <c r="R53" s="125">
        <f t="shared" ref="R53:R67" si="3">+M53-N53</f>
        <v>1320000</v>
      </c>
      <c r="T53" s="42" t="s">
        <v>518</v>
      </c>
      <c r="U53" t="s">
        <v>302</v>
      </c>
    </row>
    <row r="54" spans="1:21">
      <c r="A54" t="str">
        <f>+VLOOKUP(C54,'Base Plan de cuentas'!B:L,11,0)</f>
        <v>Clientes</v>
      </c>
      <c r="B54" t="str">
        <f>+VLOOKUP(C54,'Base Plan de cuentas'!B:K,10,0)</f>
        <v>Deudores por Intermediación (Nota f)</v>
      </c>
      <c r="C54" t="str">
        <f t="shared" si="0"/>
        <v>1301015100223269GS</v>
      </c>
      <c r="D54" t="s">
        <v>909</v>
      </c>
      <c r="E54">
        <v>13010151002</v>
      </c>
      <c r="F54" t="s">
        <v>1568</v>
      </c>
      <c r="G54" t="s">
        <v>910</v>
      </c>
      <c r="H54">
        <v>5</v>
      </c>
      <c r="I54" t="s">
        <v>912</v>
      </c>
      <c r="J54" t="s">
        <v>912</v>
      </c>
      <c r="K54" t="s">
        <v>519</v>
      </c>
      <c r="L54" t="s">
        <v>520</v>
      </c>
      <c r="M54">
        <v>1079885</v>
      </c>
      <c r="N54">
        <v>0</v>
      </c>
      <c r="O54">
        <v>167.65</v>
      </c>
      <c r="P54">
        <v>3.35</v>
      </c>
      <c r="Q54">
        <v>6</v>
      </c>
      <c r="R54" s="125">
        <f t="shared" si="3"/>
        <v>1079885</v>
      </c>
      <c r="T54" s="42" t="s">
        <v>518</v>
      </c>
      <c r="U54" t="s">
        <v>302</v>
      </c>
    </row>
    <row r="55" spans="1:21">
      <c r="A55" t="str">
        <f>+VLOOKUP(C55,'Base Plan de cuentas'!B:L,11,0)</f>
        <v>Clientes</v>
      </c>
      <c r="B55" t="str">
        <f>+VLOOKUP(C55,'Base Plan de cuentas'!B:K,10,0)</f>
        <v>Deudores por Intermediación (Nota f)</v>
      </c>
      <c r="C55" t="str">
        <f t="shared" si="0"/>
        <v>1301015100223359GS</v>
      </c>
      <c r="D55" t="s">
        <v>909</v>
      </c>
      <c r="E55">
        <v>13010151002</v>
      </c>
      <c r="F55" t="s">
        <v>1568</v>
      </c>
      <c r="G55" t="s">
        <v>910</v>
      </c>
      <c r="H55">
        <v>5</v>
      </c>
      <c r="I55" t="s">
        <v>912</v>
      </c>
      <c r="J55" t="s">
        <v>912</v>
      </c>
      <c r="K55" t="s">
        <v>523</v>
      </c>
      <c r="L55" t="s">
        <v>524</v>
      </c>
      <c r="M55">
        <v>2278988415</v>
      </c>
      <c r="N55">
        <v>1161369452</v>
      </c>
      <c r="O55">
        <v>336128.11</v>
      </c>
      <c r="P55">
        <v>166068.59</v>
      </c>
      <c r="Q55">
        <v>6</v>
      </c>
      <c r="R55" s="125">
        <f t="shared" si="3"/>
        <v>1117618963</v>
      </c>
      <c r="T55" s="42" t="s">
        <v>518</v>
      </c>
      <c r="U55" t="s">
        <v>302</v>
      </c>
    </row>
    <row r="56" spans="1:21">
      <c r="A56" t="str">
        <f>+VLOOKUP(C56,'Base Plan de cuentas'!B:L,11,0)</f>
        <v>Clientes</v>
      </c>
      <c r="B56" t="str">
        <f>+VLOOKUP(C56,'Base Plan de cuentas'!B:K,10,0)</f>
        <v>Deudores por Intermediación (Nota f)</v>
      </c>
      <c r="C56" t="str">
        <f t="shared" si="0"/>
        <v>1301015100223359US</v>
      </c>
      <c r="D56" t="s">
        <v>909</v>
      </c>
      <c r="E56">
        <v>13010151002</v>
      </c>
      <c r="F56" t="s">
        <v>1568</v>
      </c>
      <c r="G56" t="s">
        <v>910</v>
      </c>
      <c r="H56">
        <v>5</v>
      </c>
      <c r="I56" t="s">
        <v>912</v>
      </c>
      <c r="J56" t="s">
        <v>912</v>
      </c>
      <c r="K56" t="s">
        <v>525</v>
      </c>
      <c r="L56" t="s">
        <v>524</v>
      </c>
      <c r="M56">
        <v>468329479</v>
      </c>
      <c r="N56">
        <v>337055238</v>
      </c>
      <c r="O56">
        <v>62914.19</v>
      </c>
      <c r="P56">
        <v>42940.81</v>
      </c>
      <c r="Q56">
        <v>6</v>
      </c>
      <c r="R56" s="125">
        <f t="shared" si="3"/>
        <v>131274241</v>
      </c>
      <c r="T56" s="42" t="s">
        <v>518</v>
      </c>
      <c r="U56" t="s">
        <v>302</v>
      </c>
    </row>
    <row r="57" spans="1:21">
      <c r="A57" t="str">
        <f>+VLOOKUP(C57,'Base Plan de cuentas'!B:L,11,0)</f>
        <v>Clientes</v>
      </c>
      <c r="B57" t="str">
        <f>+VLOOKUP(C57,'Base Plan de cuentas'!B:K,10,0)</f>
        <v>Deudores por Intermediación (Nota f)</v>
      </c>
      <c r="C57" t="str">
        <f t="shared" si="0"/>
        <v>1301015100223525US</v>
      </c>
      <c r="D57" t="s">
        <v>909</v>
      </c>
      <c r="E57">
        <v>13010151002</v>
      </c>
      <c r="F57" t="s">
        <v>1568</v>
      </c>
      <c r="G57" t="s">
        <v>910</v>
      </c>
      <c r="H57">
        <v>5</v>
      </c>
      <c r="I57" t="s">
        <v>912</v>
      </c>
      <c r="J57" t="s">
        <v>912</v>
      </c>
      <c r="K57" t="s">
        <v>527</v>
      </c>
      <c r="L57" t="s">
        <v>528</v>
      </c>
      <c r="M57">
        <v>21956</v>
      </c>
      <c r="N57">
        <v>4210</v>
      </c>
      <c r="O57">
        <v>2.7</v>
      </c>
      <c r="P57">
        <v>0</v>
      </c>
      <c r="Q57">
        <v>6</v>
      </c>
      <c r="R57" s="125">
        <f t="shared" si="3"/>
        <v>17746</v>
      </c>
      <c r="T57" s="42" t="s">
        <v>518</v>
      </c>
      <c r="U57" t="s">
        <v>302</v>
      </c>
    </row>
    <row r="58" spans="1:21">
      <c r="A58" t="str">
        <f>+VLOOKUP(C58,'Base Plan de cuentas'!B:L,11,0)</f>
        <v>Clientes</v>
      </c>
      <c r="B58" t="str">
        <f>+VLOOKUP(C58,'Base Plan de cuentas'!B:K,10,0)</f>
        <v>Deudores por Intermediación (Nota f)</v>
      </c>
      <c r="C58" t="str">
        <f t="shared" si="0"/>
        <v>1301015100223539GS</v>
      </c>
      <c r="D58" t="s">
        <v>909</v>
      </c>
      <c r="E58">
        <v>13010151002</v>
      </c>
      <c r="F58" t="s">
        <v>1568</v>
      </c>
      <c r="G58" t="s">
        <v>910</v>
      </c>
      <c r="H58">
        <v>5</v>
      </c>
      <c r="I58" t="s">
        <v>912</v>
      </c>
      <c r="J58" t="s">
        <v>912</v>
      </c>
      <c r="K58" t="s">
        <v>532</v>
      </c>
      <c r="L58" t="s">
        <v>533</v>
      </c>
      <c r="M58">
        <v>97031621</v>
      </c>
      <c r="N58">
        <v>90661116</v>
      </c>
      <c r="O58">
        <v>13834.54</v>
      </c>
      <c r="P58">
        <v>12865.27</v>
      </c>
      <c r="Q58">
        <v>6</v>
      </c>
      <c r="R58" s="125">
        <f t="shared" si="3"/>
        <v>6370505</v>
      </c>
      <c r="T58" s="42" t="s">
        <v>518</v>
      </c>
      <c r="U58" t="s">
        <v>302</v>
      </c>
    </row>
    <row r="59" spans="1:21">
      <c r="A59" t="str">
        <f>+VLOOKUP(C59,'Base Plan de cuentas'!B:L,11,0)</f>
        <v>Clientes</v>
      </c>
      <c r="B59" t="str">
        <f>+VLOOKUP(C59,'Base Plan de cuentas'!B:K,10,0)</f>
        <v>Deudores por Intermediación (Nota f)</v>
      </c>
      <c r="C59" t="str">
        <f t="shared" si="0"/>
        <v>1301015100223661GS</v>
      </c>
      <c r="D59" t="s">
        <v>909</v>
      </c>
      <c r="E59">
        <v>13010151002</v>
      </c>
      <c r="F59" t="s">
        <v>1568</v>
      </c>
      <c r="G59" t="s">
        <v>910</v>
      </c>
      <c r="H59">
        <v>5</v>
      </c>
      <c r="I59" t="s">
        <v>912</v>
      </c>
      <c r="J59" t="s">
        <v>912</v>
      </c>
      <c r="K59" t="s">
        <v>537</v>
      </c>
      <c r="L59" t="s">
        <v>427</v>
      </c>
      <c r="M59">
        <v>670137</v>
      </c>
      <c r="N59">
        <v>241051</v>
      </c>
      <c r="O59">
        <v>98.32</v>
      </c>
      <c r="P59">
        <v>33.03</v>
      </c>
      <c r="Q59">
        <v>6</v>
      </c>
      <c r="R59" s="125">
        <f t="shared" si="3"/>
        <v>429086</v>
      </c>
      <c r="T59" s="42" t="s">
        <v>518</v>
      </c>
      <c r="U59" t="s">
        <v>302</v>
      </c>
    </row>
    <row r="60" spans="1:21">
      <c r="A60" t="str">
        <f>+VLOOKUP(C60,'Base Plan de cuentas'!B:L,11,0)</f>
        <v>Clientes</v>
      </c>
      <c r="B60" t="str">
        <f>+VLOOKUP(C60,'Base Plan de cuentas'!B:K,10,0)</f>
        <v>Deudores por Intermediación (Nota f)</v>
      </c>
      <c r="C60" t="str">
        <f t="shared" si="0"/>
        <v>1301015100223661US</v>
      </c>
      <c r="D60" t="s">
        <v>909</v>
      </c>
      <c r="E60">
        <v>13010151002</v>
      </c>
      <c r="F60" t="s">
        <v>1568</v>
      </c>
      <c r="G60" t="s">
        <v>910</v>
      </c>
      <c r="H60">
        <v>5</v>
      </c>
      <c r="I60" t="s">
        <v>912</v>
      </c>
      <c r="J60" t="s">
        <v>912</v>
      </c>
      <c r="K60" t="s">
        <v>538</v>
      </c>
      <c r="L60" t="s">
        <v>427</v>
      </c>
      <c r="M60">
        <v>1475300</v>
      </c>
      <c r="N60">
        <v>406684</v>
      </c>
      <c r="O60">
        <v>181.73</v>
      </c>
      <c r="P60">
        <v>19.14</v>
      </c>
      <c r="Q60">
        <v>6</v>
      </c>
      <c r="R60" s="125">
        <f t="shared" si="3"/>
        <v>1068616</v>
      </c>
      <c r="T60" s="42" t="s">
        <v>518</v>
      </c>
      <c r="U60" t="s">
        <v>302</v>
      </c>
    </row>
    <row r="61" spans="1:21">
      <c r="A61" t="str">
        <f>+VLOOKUP(C61,'Base Plan de cuentas'!B:L,11,0)</f>
        <v>Clientes</v>
      </c>
      <c r="B61" t="str">
        <f>+VLOOKUP(C61,'Base Plan de cuentas'!B:K,10,0)</f>
        <v>Deudores por Intermediación (Nota f)</v>
      </c>
      <c r="C61" t="str">
        <f>+CONCATENATE(E61,K61)</f>
        <v>1301015100224599GS</v>
      </c>
      <c r="D61" t="s">
        <v>909</v>
      </c>
      <c r="E61">
        <v>13010151002</v>
      </c>
      <c r="F61" t="s">
        <v>1568</v>
      </c>
      <c r="G61" t="s">
        <v>910</v>
      </c>
      <c r="H61">
        <v>5</v>
      </c>
      <c r="I61" t="s">
        <v>912</v>
      </c>
      <c r="J61" t="s">
        <v>912</v>
      </c>
      <c r="K61" t="s">
        <v>539</v>
      </c>
      <c r="L61" t="s">
        <v>540</v>
      </c>
      <c r="M61">
        <v>113399</v>
      </c>
      <c r="N61">
        <v>0</v>
      </c>
      <c r="O61">
        <v>17.899999999999999</v>
      </c>
      <c r="P61">
        <v>0.65</v>
      </c>
      <c r="Q61">
        <v>6</v>
      </c>
      <c r="R61" s="125">
        <f t="shared" si="3"/>
        <v>113399</v>
      </c>
      <c r="T61" s="42" t="s">
        <v>518</v>
      </c>
      <c r="U61" t="s">
        <v>302</v>
      </c>
    </row>
    <row r="62" spans="1:21">
      <c r="A62" t="str">
        <f>+VLOOKUP(C62,'Base Plan de cuentas'!B:L,11,0)</f>
        <v>Clientes</v>
      </c>
      <c r="B62" t="str">
        <f>+VLOOKUP(C62,'Base Plan de cuentas'!B:K,10,0)</f>
        <v>Deudores por Intermediación (Nota f)</v>
      </c>
      <c r="C62" t="str">
        <f t="shared" si="0"/>
        <v>1301015100228589GS</v>
      </c>
      <c r="D62" t="s">
        <v>909</v>
      </c>
      <c r="E62">
        <v>13010151002</v>
      </c>
      <c r="F62" t="s">
        <v>1568</v>
      </c>
      <c r="G62" t="s">
        <v>910</v>
      </c>
      <c r="H62">
        <v>5</v>
      </c>
      <c r="I62" t="s">
        <v>912</v>
      </c>
      <c r="J62" t="s">
        <v>912</v>
      </c>
      <c r="K62" t="s">
        <v>1242</v>
      </c>
      <c r="L62" t="s">
        <v>1243</v>
      </c>
      <c r="M62">
        <v>118399</v>
      </c>
      <c r="N62">
        <v>0</v>
      </c>
      <c r="O62">
        <v>18.690000000000001</v>
      </c>
      <c r="P62">
        <v>0.68</v>
      </c>
      <c r="Q62">
        <v>6</v>
      </c>
      <c r="R62" s="125">
        <f t="shared" si="3"/>
        <v>118399</v>
      </c>
      <c r="T62" s="42" t="s">
        <v>518</v>
      </c>
      <c r="U62" t="s">
        <v>302</v>
      </c>
    </row>
    <row r="63" spans="1:21">
      <c r="A63" t="str">
        <f>+VLOOKUP(C63,'Base Plan de cuentas'!B:L,11,0)</f>
        <v>Clientes</v>
      </c>
      <c r="B63" t="str">
        <f>+VLOOKUP(C63,'Base Plan de cuentas'!B:K,10,0)</f>
        <v>Deudores por Intermediación (Nota f)</v>
      </c>
      <c r="C63" t="str">
        <f t="shared" si="0"/>
        <v>1301015100229275GS</v>
      </c>
      <c r="D63" t="s">
        <v>909</v>
      </c>
      <c r="E63">
        <v>13010151002</v>
      </c>
      <c r="F63" t="s">
        <v>1568</v>
      </c>
      <c r="G63" t="s">
        <v>910</v>
      </c>
      <c r="H63">
        <v>5</v>
      </c>
      <c r="I63" t="s">
        <v>912</v>
      </c>
      <c r="J63" t="s">
        <v>912</v>
      </c>
      <c r="K63" t="s">
        <v>1005</v>
      </c>
      <c r="L63" t="s">
        <v>1057</v>
      </c>
      <c r="M63">
        <v>1607550</v>
      </c>
      <c r="N63">
        <v>803775</v>
      </c>
      <c r="O63">
        <v>240.95</v>
      </c>
      <c r="P63">
        <v>118.66</v>
      </c>
      <c r="Q63">
        <v>6</v>
      </c>
      <c r="R63" s="125">
        <f t="shared" si="3"/>
        <v>803775</v>
      </c>
      <c r="T63" s="42" t="s">
        <v>518</v>
      </c>
      <c r="U63" t="s">
        <v>302</v>
      </c>
    </row>
    <row r="64" spans="1:21">
      <c r="A64" t="str">
        <f>+VLOOKUP(C64,'Base Plan de cuentas'!B:L,11,0)</f>
        <v>Clientes</v>
      </c>
      <c r="B64" t="str">
        <f>+VLOOKUP(C64,'Base Plan de cuentas'!B:K,10,0)</f>
        <v>Deudores por Intermediación (Nota f)</v>
      </c>
      <c r="C64" t="str">
        <f t="shared" si="0"/>
        <v>1301015100237332GS</v>
      </c>
      <c r="D64" t="s">
        <v>909</v>
      </c>
      <c r="E64">
        <v>13010151002</v>
      </c>
      <c r="F64" t="s">
        <v>1568</v>
      </c>
      <c r="G64" t="s">
        <v>910</v>
      </c>
      <c r="H64">
        <v>5</v>
      </c>
      <c r="I64" t="s">
        <v>912</v>
      </c>
      <c r="J64" t="s">
        <v>912</v>
      </c>
      <c r="K64" t="s">
        <v>1245</v>
      </c>
      <c r="L64" t="s">
        <v>1246</v>
      </c>
      <c r="M64">
        <v>118390</v>
      </c>
      <c r="N64">
        <v>0</v>
      </c>
      <c r="O64">
        <v>18.68</v>
      </c>
      <c r="P64">
        <v>0.67</v>
      </c>
      <c r="Q64">
        <v>6</v>
      </c>
      <c r="R64" s="125">
        <f t="shared" si="3"/>
        <v>118390</v>
      </c>
      <c r="T64" s="42" t="s">
        <v>518</v>
      </c>
      <c r="U64" t="s">
        <v>302</v>
      </c>
    </row>
    <row r="65" spans="1:21">
      <c r="A65" t="str">
        <f>+VLOOKUP(C65,'Base Plan de cuentas'!B:L,11,0)</f>
        <v>Clientes</v>
      </c>
      <c r="B65" t="str">
        <f>+VLOOKUP(C65,'Base Plan de cuentas'!B:K,10,0)</f>
        <v>Deudores por Intermediación (Nota f)</v>
      </c>
      <c r="C65" t="str">
        <f t="shared" si="0"/>
        <v>1301015100238277GS</v>
      </c>
      <c r="D65" t="s">
        <v>909</v>
      </c>
      <c r="E65">
        <v>13010151002</v>
      </c>
      <c r="F65" t="s">
        <v>1568</v>
      </c>
      <c r="G65" t="s">
        <v>910</v>
      </c>
      <c r="H65">
        <v>5</v>
      </c>
      <c r="I65" t="s">
        <v>912</v>
      </c>
      <c r="J65" t="s">
        <v>912</v>
      </c>
      <c r="K65" t="s">
        <v>1571</v>
      </c>
      <c r="L65" t="s">
        <v>1572</v>
      </c>
      <c r="M65">
        <v>236798</v>
      </c>
      <c r="N65">
        <v>0</v>
      </c>
      <c r="O65">
        <v>36.83</v>
      </c>
      <c r="P65">
        <v>0.8</v>
      </c>
      <c r="Q65">
        <v>6</v>
      </c>
      <c r="R65" s="125">
        <f t="shared" si="3"/>
        <v>236798</v>
      </c>
      <c r="T65" s="42" t="s">
        <v>518</v>
      </c>
      <c r="U65" t="s">
        <v>302</v>
      </c>
    </row>
    <row r="66" spans="1:21">
      <c r="A66" t="str">
        <f>+VLOOKUP(C66,'Base Plan de cuentas'!B:L,11,0)</f>
        <v>Clientes</v>
      </c>
      <c r="B66" t="str">
        <f>+VLOOKUP(C66,'Base Plan de cuentas'!B:K,10,0)</f>
        <v>Deudores por Intermediación (Nota f)</v>
      </c>
      <c r="C66" t="str">
        <f t="shared" ref="C66:C129" si="4">+CONCATENATE(E66,K66)</f>
        <v>1301015100240735GS</v>
      </c>
      <c r="D66" t="s">
        <v>909</v>
      </c>
      <c r="E66">
        <v>13010151002</v>
      </c>
      <c r="F66" t="s">
        <v>1568</v>
      </c>
      <c r="G66" t="s">
        <v>910</v>
      </c>
      <c r="H66">
        <v>5</v>
      </c>
      <c r="I66" t="s">
        <v>912</v>
      </c>
      <c r="J66" t="s">
        <v>912</v>
      </c>
      <c r="K66" t="s">
        <v>1321</v>
      </c>
      <c r="L66" t="s">
        <v>1322</v>
      </c>
      <c r="M66">
        <v>389274</v>
      </c>
      <c r="N66">
        <v>348078</v>
      </c>
      <c r="O66">
        <v>53.79</v>
      </c>
      <c r="P66">
        <v>47.52</v>
      </c>
      <c r="Q66">
        <v>6</v>
      </c>
      <c r="R66" s="125">
        <f t="shared" si="3"/>
        <v>41196</v>
      </c>
      <c r="T66" s="42" t="s">
        <v>518</v>
      </c>
      <c r="U66" t="s">
        <v>302</v>
      </c>
    </row>
    <row r="67" spans="1:21">
      <c r="A67" t="s">
        <v>935</v>
      </c>
      <c r="B67" t="s">
        <v>302</v>
      </c>
      <c r="C67" t="str">
        <f t="shared" si="4"/>
        <v>1301015100252235US</v>
      </c>
      <c r="D67" t="s">
        <v>909</v>
      </c>
      <c r="E67">
        <v>13010151002</v>
      </c>
      <c r="F67" t="s">
        <v>1568</v>
      </c>
      <c r="G67" t="s">
        <v>910</v>
      </c>
      <c r="H67">
        <v>5</v>
      </c>
      <c r="I67" t="s">
        <v>912</v>
      </c>
      <c r="J67" t="s">
        <v>912</v>
      </c>
      <c r="K67" t="s">
        <v>1868</v>
      </c>
      <c r="L67" t="s">
        <v>1869</v>
      </c>
      <c r="M67">
        <v>32769824</v>
      </c>
      <c r="N67">
        <v>982516</v>
      </c>
      <c r="O67">
        <v>4836.4399999999996</v>
      </c>
      <c r="P67">
        <v>0</v>
      </c>
      <c r="Q67">
        <v>6</v>
      </c>
      <c r="R67" s="125">
        <f t="shared" si="3"/>
        <v>31787308</v>
      </c>
      <c r="T67" s="42" t="s">
        <v>518</v>
      </c>
      <c r="U67" t="s">
        <v>302</v>
      </c>
    </row>
    <row r="68" spans="1:21">
      <c r="C68" t="str">
        <f t="shared" si="4"/>
        <v>13010175</v>
      </c>
      <c r="D68" t="s">
        <v>909</v>
      </c>
      <c r="E68">
        <v>13010175</v>
      </c>
      <c r="F68" t="s">
        <v>542</v>
      </c>
      <c r="G68" t="s">
        <v>910</v>
      </c>
      <c r="H68">
        <v>4</v>
      </c>
      <c r="I68" t="s">
        <v>911</v>
      </c>
      <c r="J68" t="s">
        <v>911</v>
      </c>
      <c r="M68">
        <v>1052445069</v>
      </c>
      <c r="N68">
        <v>873912061</v>
      </c>
      <c r="O68">
        <v>159300.37</v>
      </c>
      <c r="P68">
        <v>132136.57</v>
      </c>
      <c r="Q68">
        <v>6</v>
      </c>
      <c r="T68" s="42" t="s">
        <v>541</v>
      </c>
    </row>
    <row r="69" spans="1:21">
      <c r="C69" t="str">
        <f t="shared" si="4"/>
        <v>13010175003</v>
      </c>
      <c r="D69" t="s">
        <v>909</v>
      </c>
      <c r="E69">
        <v>13010175003</v>
      </c>
      <c r="F69" t="s">
        <v>1575</v>
      </c>
      <c r="G69" t="s">
        <v>910</v>
      </c>
      <c r="H69">
        <v>5</v>
      </c>
      <c r="I69" t="s">
        <v>911</v>
      </c>
      <c r="J69" t="s">
        <v>912</v>
      </c>
      <c r="M69">
        <v>1052390077</v>
      </c>
      <c r="N69">
        <v>873857069</v>
      </c>
      <c r="O69">
        <v>159293.49</v>
      </c>
      <c r="P69">
        <v>132129.69</v>
      </c>
      <c r="Q69">
        <v>6</v>
      </c>
      <c r="T69" s="42" t="s">
        <v>545</v>
      </c>
    </row>
    <row r="70" spans="1:21">
      <c r="A70" t="str">
        <f>+VLOOKUP(C70,'Base Plan de cuentas'!B:L,11,0)</f>
        <v>Clientes</v>
      </c>
      <c r="B70" t="str">
        <f>+VLOOKUP(C70,'Base Plan de cuentas'!B:K,10,0)</f>
        <v>Deudores Varios (Nota f)</v>
      </c>
      <c r="C70" t="str">
        <f t="shared" si="4"/>
        <v>13010175003DSP1005GS</v>
      </c>
      <c r="D70" t="s">
        <v>909</v>
      </c>
      <c r="E70">
        <v>13010175003</v>
      </c>
      <c r="F70" t="s">
        <v>1575</v>
      </c>
      <c r="G70" t="s">
        <v>910</v>
      </c>
      <c r="H70">
        <v>5</v>
      </c>
      <c r="I70" t="s">
        <v>912</v>
      </c>
      <c r="J70" t="s">
        <v>912</v>
      </c>
      <c r="K70" t="s">
        <v>551</v>
      </c>
      <c r="L70" t="s">
        <v>524</v>
      </c>
      <c r="M70">
        <v>224049932</v>
      </c>
      <c r="N70">
        <v>45516924</v>
      </c>
      <c r="O70">
        <v>33949.58</v>
      </c>
      <c r="P70">
        <v>6785.78</v>
      </c>
      <c r="Q70">
        <v>6</v>
      </c>
      <c r="R70" s="125">
        <f>+M70-N70</f>
        <v>178533008</v>
      </c>
      <c r="T70" s="42" t="s">
        <v>545</v>
      </c>
      <c r="U70" t="s">
        <v>328</v>
      </c>
    </row>
    <row r="71" spans="1:21">
      <c r="C71" t="str">
        <f t="shared" si="4"/>
        <v>13020</v>
      </c>
      <c r="D71" t="s">
        <v>909</v>
      </c>
      <c r="E71">
        <v>13020</v>
      </c>
      <c r="F71" t="s">
        <v>557</v>
      </c>
      <c r="G71" t="s">
        <v>910</v>
      </c>
      <c r="H71">
        <v>3</v>
      </c>
      <c r="I71" t="s">
        <v>911</v>
      </c>
      <c r="J71" t="s">
        <v>911</v>
      </c>
      <c r="M71">
        <v>412907328157</v>
      </c>
      <c r="N71">
        <v>410159429757</v>
      </c>
      <c r="O71">
        <v>56505746.049999997</v>
      </c>
      <c r="P71">
        <v>56087927.159999996</v>
      </c>
      <c r="Q71">
        <v>6</v>
      </c>
      <c r="T71" s="42" t="s">
        <v>556</v>
      </c>
    </row>
    <row r="72" spans="1:21">
      <c r="C72" t="str">
        <f t="shared" si="4"/>
        <v>13020185</v>
      </c>
      <c r="D72" t="s">
        <v>909</v>
      </c>
      <c r="E72">
        <v>13020185</v>
      </c>
      <c r="F72" t="s">
        <v>559</v>
      </c>
      <c r="G72" t="s">
        <v>910</v>
      </c>
      <c r="H72">
        <v>4</v>
      </c>
      <c r="I72" t="s">
        <v>911</v>
      </c>
      <c r="J72" t="s">
        <v>911</v>
      </c>
      <c r="M72">
        <v>412907328157</v>
      </c>
      <c r="N72">
        <v>410159429757</v>
      </c>
      <c r="O72">
        <v>56505746.049999997</v>
      </c>
      <c r="P72">
        <v>56087927.159999996</v>
      </c>
      <c r="Q72">
        <v>6</v>
      </c>
      <c r="T72" s="42" t="s">
        <v>558</v>
      </c>
    </row>
    <row r="73" spans="1:21">
      <c r="A73" t="str">
        <f>+VLOOKUP(C73,'Base Plan de cuentas'!B:L,11,0)</f>
        <v>Clientes</v>
      </c>
      <c r="B73" t="str">
        <f>+VLOOKUP(C73,'Base Plan de cuentas'!B:K,10,0)</f>
        <v>Deudores por Intermediación (Nota f)</v>
      </c>
      <c r="C73" t="str">
        <f t="shared" si="4"/>
        <v>13020185004</v>
      </c>
      <c r="D73" t="s">
        <v>909</v>
      </c>
      <c r="E73">
        <v>13020185004</v>
      </c>
      <c r="F73" t="s">
        <v>1577</v>
      </c>
      <c r="G73" t="s">
        <v>910</v>
      </c>
      <c r="H73">
        <v>5</v>
      </c>
      <c r="I73" t="s">
        <v>912</v>
      </c>
      <c r="J73" t="s">
        <v>911</v>
      </c>
      <c r="M73">
        <v>67822558485</v>
      </c>
      <c r="N73">
        <v>67559660085</v>
      </c>
      <c r="O73">
        <v>9443232.9800000004</v>
      </c>
      <c r="P73">
        <v>9403232.9800000004</v>
      </c>
      <c r="Q73">
        <v>6</v>
      </c>
      <c r="R73" s="125">
        <f>+M73-N73</f>
        <v>262898400</v>
      </c>
      <c r="T73" s="42" t="s">
        <v>1576</v>
      </c>
      <c r="U73" t="s">
        <v>302</v>
      </c>
    </row>
    <row r="74" spans="1:21">
      <c r="A74" t="str">
        <f>+VLOOKUP(C74,'Base Plan de cuentas'!B:L,11,0)</f>
        <v>Clientes</v>
      </c>
      <c r="B74" t="str">
        <f>+VLOOKUP(C74,'Base Plan de cuentas'!B:K,10,0)</f>
        <v>Deudores por Intermediación (Nota f)</v>
      </c>
      <c r="C74" t="str">
        <f t="shared" si="4"/>
        <v>13020185008</v>
      </c>
      <c r="D74" t="s">
        <v>909</v>
      </c>
      <c r="E74">
        <v>13020185008</v>
      </c>
      <c r="F74" t="s">
        <v>1058</v>
      </c>
      <c r="G74" t="s">
        <v>910</v>
      </c>
      <c r="H74">
        <v>5</v>
      </c>
      <c r="I74" t="s">
        <v>912</v>
      </c>
      <c r="J74" t="s">
        <v>911</v>
      </c>
      <c r="M74">
        <v>119970591944</v>
      </c>
      <c r="N74">
        <v>119225591944</v>
      </c>
      <c r="O74">
        <v>16480982.119999999</v>
      </c>
      <c r="P74">
        <v>16367630.35</v>
      </c>
      <c r="Q74">
        <v>6</v>
      </c>
      <c r="R74" s="125">
        <f>+M74-N74</f>
        <v>745000000</v>
      </c>
      <c r="T74" s="42" t="s">
        <v>1098</v>
      </c>
      <c r="U74" t="s">
        <v>302</v>
      </c>
    </row>
    <row r="75" spans="1:21">
      <c r="A75" t="str">
        <f>+VLOOKUP(C75,'Base Plan de cuentas'!B:L,11,0)</f>
        <v>Clientes</v>
      </c>
      <c r="B75" t="str">
        <f>+VLOOKUP(C75,'Base Plan de cuentas'!B:K,10,0)</f>
        <v>Deudores por Intermediación (Nota f)</v>
      </c>
      <c r="C75" t="str">
        <f t="shared" si="4"/>
        <v>13020185009</v>
      </c>
      <c r="D75" t="s">
        <v>909</v>
      </c>
      <c r="E75">
        <v>13020185009</v>
      </c>
      <c r="F75" t="s">
        <v>1461</v>
      </c>
      <c r="G75" t="s">
        <v>910</v>
      </c>
      <c r="H75">
        <v>5</v>
      </c>
      <c r="I75" t="s">
        <v>912</v>
      </c>
      <c r="J75" t="s">
        <v>911</v>
      </c>
      <c r="M75">
        <v>189163009042</v>
      </c>
      <c r="N75">
        <v>187423009042</v>
      </c>
      <c r="O75">
        <v>26073971.82</v>
      </c>
      <c r="P75">
        <v>25809504.699999999</v>
      </c>
      <c r="Q75">
        <v>6</v>
      </c>
      <c r="R75" s="125">
        <f>+M75-N75</f>
        <v>1740000000</v>
      </c>
      <c r="T75" s="42" t="s">
        <v>1390</v>
      </c>
      <c r="U75" t="s">
        <v>302</v>
      </c>
    </row>
    <row r="76" spans="1:21">
      <c r="C76" t="str">
        <f t="shared" si="4"/>
        <v>13040</v>
      </c>
      <c r="D76" t="s">
        <v>909</v>
      </c>
      <c r="E76">
        <v>13040</v>
      </c>
      <c r="F76" t="s">
        <v>563</v>
      </c>
      <c r="G76" t="s">
        <v>910</v>
      </c>
      <c r="H76">
        <v>3</v>
      </c>
      <c r="I76" t="s">
        <v>911</v>
      </c>
      <c r="J76" t="s">
        <v>911</v>
      </c>
      <c r="M76">
        <v>1837261973</v>
      </c>
      <c r="N76">
        <v>490654242</v>
      </c>
      <c r="O76">
        <v>279115.33</v>
      </c>
      <c r="P76">
        <v>74228.92</v>
      </c>
      <c r="Q76">
        <v>6</v>
      </c>
      <c r="T76" s="42" t="s">
        <v>562</v>
      </c>
    </row>
    <row r="77" spans="1:21">
      <c r="C77" t="str">
        <f t="shared" si="4"/>
        <v>13040199</v>
      </c>
      <c r="D77" t="s">
        <v>909</v>
      </c>
      <c r="E77">
        <v>13040199</v>
      </c>
      <c r="F77" t="s">
        <v>565</v>
      </c>
      <c r="G77" t="s">
        <v>910</v>
      </c>
      <c r="H77">
        <v>4</v>
      </c>
      <c r="I77" t="s">
        <v>911</v>
      </c>
      <c r="J77" t="s">
        <v>911</v>
      </c>
      <c r="M77">
        <v>20933591</v>
      </c>
      <c r="N77">
        <v>18749160</v>
      </c>
      <c r="O77">
        <v>2796.41</v>
      </c>
      <c r="P77">
        <v>2464.0500000000002</v>
      </c>
      <c r="Q77">
        <v>6</v>
      </c>
      <c r="T77" s="42" t="s">
        <v>564</v>
      </c>
    </row>
    <row r="78" spans="1:21">
      <c r="C78" t="str">
        <f t="shared" si="4"/>
        <v>13040199001</v>
      </c>
      <c r="D78" t="s">
        <v>909</v>
      </c>
      <c r="E78">
        <v>13040199001</v>
      </c>
      <c r="F78" t="s">
        <v>567</v>
      </c>
      <c r="G78" t="s">
        <v>910</v>
      </c>
      <c r="H78">
        <v>5</v>
      </c>
      <c r="I78" t="s">
        <v>911</v>
      </c>
      <c r="J78" t="s">
        <v>912</v>
      </c>
      <c r="M78">
        <v>11995391</v>
      </c>
      <c r="N78">
        <v>9810960</v>
      </c>
      <c r="O78">
        <v>1586.26</v>
      </c>
      <c r="P78">
        <v>1253.9000000000001</v>
      </c>
      <c r="Q78">
        <v>6</v>
      </c>
      <c r="T78" s="42" t="s">
        <v>566</v>
      </c>
    </row>
    <row r="79" spans="1:21">
      <c r="A79" t="str">
        <f>+VLOOKUP(C79,'Base Plan de cuentas'!B:L,11,0)</f>
        <v>Deudores varios</v>
      </c>
      <c r="B79" t="str">
        <f>+VLOOKUP(C79,'Base Plan de cuentas'!B:K,10,0)</f>
        <v>Otros Anticipos</v>
      </c>
      <c r="C79" t="str">
        <f t="shared" si="4"/>
        <v>13040199001AAP1057GS</v>
      </c>
      <c r="D79" t="s">
        <v>909</v>
      </c>
      <c r="E79">
        <v>13040199001</v>
      </c>
      <c r="F79" t="s">
        <v>567</v>
      </c>
      <c r="G79" t="s">
        <v>910</v>
      </c>
      <c r="H79">
        <v>5</v>
      </c>
      <c r="I79" t="s">
        <v>912</v>
      </c>
      <c r="J79" t="s">
        <v>912</v>
      </c>
      <c r="K79" t="s">
        <v>1059</v>
      </c>
      <c r="L79" t="s">
        <v>993</v>
      </c>
      <c r="M79">
        <v>2184431</v>
      </c>
      <c r="N79">
        <v>0</v>
      </c>
      <c r="O79">
        <v>344.85</v>
      </c>
      <c r="P79">
        <v>12.49</v>
      </c>
      <c r="Q79">
        <v>6</v>
      </c>
      <c r="R79" s="125">
        <f>+M79-N79</f>
        <v>2184431</v>
      </c>
      <c r="T79" s="42" t="s">
        <v>566</v>
      </c>
      <c r="U79" t="s">
        <v>428</v>
      </c>
    </row>
    <row r="80" spans="1:21">
      <c r="C80">
        <f>+C47+C78</f>
        <v>13040199014</v>
      </c>
      <c r="D80" t="s">
        <v>909</v>
      </c>
      <c r="E80">
        <v>13040203</v>
      </c>
      <c r="F80" t="s">
        <v>579</v>
      </c>
      <c r="G80" t="s">
        <v>910</v>
      </c>
      <c r="H80">
        <v>4</v>
      </c>
      <c r="I80" t="s">
        <v>911</v>
      </c>
      <c r="J80" t="s">
        <v>911</v>
      </c>
      <c r="M80">
        <v>430385542</v>
      </c>
      <c r="N80">
        <v>377053242</v>
      </c>
      <c r="O80">
        <v>61156.66</v>
      </c>
      <c r="P80">
        <v>53042.15</v>
      </c>
      <c r="Q80">
        <v>6</v>
      </c>
      <c r="T80" s="42" t="s">
        <v>578</v>
      </c>
    </row>
    <row r="81" spans="1:21">
      <c r="A81" t="str">
        <f>+VLOOKUP(C81,'Base Plan de cuentas'!B:L,11,0)</f>
        <v>Anticipo de Impuesto a la renta</v>
      </c>
      <c r="B81" t="str">
        <f>+VLOOKUP(C81,'Base Plan de cuentas'!B:K,10,0)</f>
        <v xml:space="preserve">Anticipo impuesto a la renta (Nota 5 - f.) </v>
      </c>
      <c r="C81" t="str">
        <f t="shared" si="4"/>
        <v>13040203001</v>
      </c>
      <c r="D81" t="s">
        <v>909</v>
      </c>
      <c r="E81">
        <v>13040203001</v>
      </c>
      <c r="F81" t="s">
        <v>581</v>
      </c>
      <c r="G81" t="s">
        <v>910</v>
      </c>
      <c r="H81">
        <v>5</v>
      </c>
      <c r="I81" t="s">
        <v>912</v>
      </c>
      <c r="J81" t="s">
        <v>911</v>
      </c>
      <c r="M81">
        <v>48608804</v>
      </c>
      <c r="N81">
        <v>5263104</v>
      </c>
      <c r="O81">
        <v>7385.67</v>
      </c>
      <c r="P81">
        <v>790.62</v>
      </c>
      <c r="Q81">
        <v>6</v>
      </c>
      <c r="R81" s="125">
        <f>+M81-N81</f>
        <v>43345700</v>
      </c>
      <c r="T81" s="42" t="s">
        <v>580</v>
      </c>
      <c r="U81" t="s">
        <v>408</v>
      </c>
    </row>
    <row r="82" spans="1:21">
      <c r="A82" t="str">
        <f>+VLOOKUP(C82,'Base Plan de cuentas'!B:L,11,0)</f>
        <v>Retencion IDU</v>
      </c>
      <c r="B82" t="str">
        <f>+VLOOKUP(C82,'Base Plan de cuentas'!B:K,10,0)</f>
        <v>Retención de IDU</v>
      </c>
      <c r="C82" t="str">
        <f t="shared" si="4"/>
        <v>13040203003</v>
      </c>
      <c r="D82" t="s">
        <v>909</v>
      </c>
      <c r="E82">
        <v>13040203003</v>
      </c>
      <c r="F82" t="s">
        <v>585</v>
      </c>
      <c r="G82" t="s">
        <v>910</v>
      </c>
      <c r="H82">
        <v>5</v>
      </c>
      <c r="I82" t="s">
        <v>912</v>
      </c>
      <c r="J82" t="s">
        <v>911</v>
      </c>
      <c r="M82">
        <v>9986600</v>
      </c>
      <c r="N82">
        <v>0</v>
      </c>
      <c r="O82">
        <v>1576.57</v>
      </c>
      <c r="P82">
        <v>57.11</v>
      </c>
      <c r="Q82">
        <v>6</v>
      </c>
      <c r="R82" s="125">
        <f>+M82-N82</f>
        <v>9986600</v>
      </c>
      <c r="T82" s="42" t="s">
        <v>584</v>
      </c>
      <c r="U82" t="s">
        <v>870</v>
      </c>
    </row>
    <row r="83" spans="1:21">
      <c r="C83" t="str">
        <f t="shared" si="4"/>
        <v>13040205</v>
      </c>
      <c r="D83" t="s">
        <v>909</v>
      </c>
      <c r="E83">
        <v>13040205</v>
      </c>
      <c r="F83" t="s">
        <v>589</v>
      </c>
      <c r="G83" t="s">
        <v>910</v>
      </c>
      <c r="H83">
        <v>4</v>
      </c>
      <c r="I83" t="s">
        <v>911</v>
      </c>
      <c r="J83" t="s">
        <v>911</v>
      </c>
      <c r="M83">
        <v>1291091000</v>
      </c>
      <c r="N83">
        <v>0</v>
      </c>
      <c r="O83">
        <v>202271.89</v>
      </c>
      <c r="P83">
        <v>5832.35</v>
      </c>
      <c r="Q83">
        <v>6</v>
      </c>
      <c r="T83" s="42" t="s">
        <v>588</v>
      </c>
    </row>
    <row r="84" spans="1:21">
      <c r="A84" t="str">
        <f>+VLOOKUP(C84,'Base Plan de cuentas'!B:L,11,0)</f>
        <v>Inversiones permanentes</v>
      </c>
      <c r="B84" t="str">
        <f>+VLOOKUP(C84,'Base Plan de cuentas'!B:K,10,0)</f>
        <v xml:space="preserve"> Títulos de Renta  Fija  (Nota 6-c) </v>
      </c>
      <c r="C84" t="str">
        <f t="shared" si="4"/>
        <v>13040205002</v>
      </c>
      <c r="D84" t="s">
        <v>909</v>
      </c>
      <c r="E84">
        <v>13040205002</v>
      </c>
      <c r="F84" t="s">
        <v>591</v>
      </c>
      <c r="G84" t="s">
        <v>910</v>
      </c>
      <c r="H84">
        <v>5</v>
      </c>
      <c r="I84" t="s">
        <v>912</v>
      </c>
      <c r="J84" t="s">
        <v>911</v>
      </c>
      <c r="M84">
        <v>1291091000</v>
      </c>
      <c r="N84">
        <v>0</v>
      </c>
      <c r="O84">
        <v>202271.89</v>
      </c>
      <c r="P84">
        <v>5832.35</v>
      </c>
      <c r="Q84">
        <v>6</v>
      </c>
      <c r="R84" s="125">
        <f>+M84-N84</f>
        <v>1291091000</v>
      </c>
      <c r="T84" s="42" t="s">
        <v>590</v>
      </c>
      <c r="U84" t="s">
        <v>352</v>
      </c>
    </row>
    <row r="85" spans="1:21">
      <c r="C85" t="str">
        <f t="shared" si="4"/>
        <v>13080</v>
      </c>
      <c r="D85" t="s">
        <v>909</v>
      </c>
      <c r="E85">
        <v>13080</v>
      </c>
      <c r="F85" t="s">
        <v>597</v>
      </c>
      <c r="G85" t="s">
        <v>910</v>
      </c>
      <c r="H85">
        <v>3</v>
      </c>
      <c r="I85" t="s">
        <v>911</v>
      </c>
      <c r="J85" t="s">
        <v>911</v>
      </c>
      <c r="M85">
        <v>81840633611</v>
      </c>
      <c r="N85">
        <v>81753351458</v>
      </c>
      <c r="O85">
        <v>10898143.1</v>
      </c>
      <c r="P85">
        <v>10884863.109999999</v>
      </c>
      <c r="Q85">
        <v>6</v>
      </c>
      <c r="T85" s="42" t="s">
        <v>596</v>
      </c>
    </row>
    <row r="86" spans="1:21">
      <c r="C86" t="str">
        <f t="shared" si="4"/>
        <v>13080225</v>
      </c>
      <c r="D86" t="s">
        <v>909</v>
      </c>
      <c r="E86">
        <v>13080225</v>
      </c>
      <c r="F86" t="s">
        <v>599</v>
      </c>
      <c r="G86" t="s">
        <v>910</v>
      </c>
      <c r="H86">
        <v>4</v>
      </c>
      <c r="I86" t="s">
        <v>911</v>
      </c>
      <c r="J86" t="s">
        <v>911</v>
      </c>
      <c r="M86">
        <v>81829168334</v>
      </c>
      <c r="N86">
        <v>81741886181</v>
      </c>
      <c r="O86">
        <v>10896530.119999999</v>
      </c>
      <c r="P86">
        <v>10883250.130000001</v>
      </c>
      <c r="Q86">
        <v>6</v>
      </c>
      <c r="T86" s="42" t="s">
        <v>598</v>
      </c>
    </row>
    <row r="87" spans="1:21">
      <c r="A87" t="str">
        <f>+VLOOKUP(C87,'Base Plan de cuentas'!B:L,11,0)</f>
        <v>Operaciones a liquidar</v>
      </c>
      <c r="B87" t="str">
        <f>+VLOOKUP(C87,'Base Plan de cuentas'!B:K,10,0)</f>
        <v>Documentos y cuentas por cobrar  (Nota f)</v>
      </c>
      <c r="C87" t="str">
        <f t="shared" si="4"/>
        <v>13080225001</v>
      </c>
      <c r="D87" t="s">
        <v>909</v>
      </c>
      <c r="E87">
        <v>13080225001</v>
      </c>
      <c r="F87" t="s">
        <v>974</v>
      </c>
      <c r="G87" t="s">
        <v>910</v>
      </c>
      <c r="H87">
        <v>5</v>
      </c>
      <c r="I87" t="s">
        <v>912</v>
      </c>
      <c r="J87" t="s">
        <v>911</v>
      </c>
      <c r="M87">
        <v>11202514711</v>
      </c>
      <c r="N87">
        <v>10943895015</v>
      </c>
      <c r="O87">
        <v>1502898.68</v>
      </c>
      <c r="P87">
        <v>1463549.68</v>
      </c>
      <c r="Q87">
        <v>6</v>
      </c>
      <c r="R87" s="125">
        <f t="shared" ref="R87:R98" si="5">+M87-N87</f>
        <v>258619696</v>
      </c>
      <c r="T87" s="42" t="s">
        <v>1032</v>
      </c>
      <c r="U87" t="s">
        <v>303</v>
      </c>
    </row>
    <row r="88" spans="1:21">
      <c r="A88" t="str">
        <f>+VLOOKUP(C88,'Base Plan de cuentas'!B:L,11,0)</f>
        <v>Operaciones a liquidar</v>
      </c>
      <c r="B88" t="str">
        <f>+VLOOKUP(C88,'Base Plan de cuentas'!B:K,10,0)</f>
        <v>Documentos y cuentas por cobrar  (Nota f)</v>
      </c>
      <c r="C88" t="str">
        <f t="shared" si="4"/>
        <v>13080225005</v>
      </c>
      <c r="D88" t="s">
        <v>909</v>
      </c>
      <c r="E88">
        <v>13080225005</v>
      </c>
      <c r="F88" t="s">
        <v>601</v>
      </c>
      <c r="G88" t="s">
        <v>910</v>
      </c>
      <c r="H88">
        <v>5</v>
      </c>
      <c r="I88" t="s">
        <v>912</v>
      </c>
      <c r="J88" t="s">
        <v>911</v>
      </c>
      <c r="M88">
        <v>7300686228</v>
      </c>
      <c r="N88">
        <v>6649626114</v>
      </c>
      <c r="O88">
        <v>1001108.59</v>
      </c>
      <c r="P88">
        <v>902049.77</v>
      </c>
      <c r="Q88">
        <v>6</v>
      </c>
      <c r="R88" s="125">
        <f t="shared" si="5"/>
        <v>651060114</v>
      </c>
      <c r="T88" s="42" t="s">
        <v>600</v>
      </c>
      <c r="U88" t="s">
        <v>303</v>
      </c>
    </row>
    <row r="89" spans="1:21">
      <c r="A89" t="str">
        <f>+VLOOKUP(C89,'Base Plan de cuentas'!B:L,11,0)</f>
        <v>Operaciones a liquidar</v>
      </c>
      <c r="B89" t="str">
        <f>+VLOOKUP(C89,'Base Plan de cuentas'!B:K,10,0)</f>
        <v>Documentos y cuentas por cobrar  (Nota f)</v>
      </c>
      <c r="C89" t="str">
        <f t="shared" si="4"/>
        <v>13080225006</v>
      </c>
      <c r="D89" t="s">
        <v>909</v>
      </c>
      <c r="E89">
        <v>13080225006</v>
      </c>
      <c r="F89" t="s">
        <v>603</v>
      </c>
      <c r="G89" t="s">
        <v>910</v>
      </c>
      <c r="H89">
        <v>5</v>
      </c>
      <c r="I89" t="s">
        <v>912</v>
      </c>
      <c r="J89" t="s">
        <v>911</v>
      </c>
      <c r="M89">
        <v>6485665521</v>
      </c>
      <c r="N89">
        <v>7114916711</v>
      </c>
      <c r="O89">
        <v>877194.01</v>
      </c>
      <c r="P89">
        <v>972934.6</v>
      </c>
      <c r="Q89">
        <v>6</v>
      </c>
      <c r="R89" s="125">
        <f t="shared" si="5"/>
        <v>-629251190</v>
      </c>
      <c r="T89" s="42" t="s">
        <v>602</v>
      </c>
      <c r="U89" t="s">
        <v>303</v>
      </c>
    </row>
    <row r="90" spans="1:21">
      <c r="A90" t="str">
        <f>+VLOOKUP(C90,'Base Plan de cuentas'!B:L,11,0)</f>
        <v>Operaciones a liquidar</v>
      </c>
      <c r="B90" t="str">
        <f>+VLOOKUP(C90,'Base Plan de cuentas'!B:K,10,0)</f>
        <v>Documentos y cuentas por cobrar  (Nota f)</v>
      </c>
      <c r="C90" t="str">
        <f t="shared" si="4"/>
        <v>13080225007</v>
      </c>
      <c r="D90" t="s">
        <v>909</v>
      </c>
      <c r="E90">
        <v>13080225007</v>
      </c>
      <c r="F90" t="s">
        <v>1247</v>
      </c>
      <c r="G90" t="s">
        <v>910</v>
      </c>
      <c r="H90">
        <v>5</v>
      </c>
      <c r="I90" t="s">
        <v>912</v>
      </c>
      <c r="J90" t="s">
        <v>911</v>
      </c>
      <c r="M90">
        <v>2960210631</v>
      </c>
      <c r="N90">
        <v>2588837985</v>
      </c>
      <c r="O90">
        <v>384545.64</v>
      </c>
      <c r="P90">
        <v>328041.28000000003</v>
      </c>
      <c r="Q90">
        <v>6</v>
      </c>
      <c r="R90" s="125">
        <f t="shared" si="5"/>
        <v>371372646</v>
      </c>
      <c r="T90" s="42" t="s">
        <v>1287</v>
      </c>
      <c r="U90" t="s">
        <v>303</v>
      </c>
    </row>
    <row r="91" spans="1:21">
      <c r="A91" t="str">
        <f>+VLOOKUP(C91,'Base Plan de cuentas'!B:L,11,0)</f>
        <v>Operaciones a liquidar</v>
      </c>
      <c r="B91" t="str">
        <f>+VLOOKUP(C91,'Base Plan de cuentas'!B:K,10,0)</f>
        <v>Documentos y cuentas por cobrar  (Nota f)</v>
      </c>
      <c r="C91" t="str">
        <f t="shared" si="4"/>
        <v>13080225008</v>
      </c>
      <c r="D91" t="s">
        <v>909</v>
      </c>
      <c r="E91">
        <v>13080225008</v>
      </c>
      <c r="F91" t="s">
        <v>1248</v>
      </c>
      <c r="G91" t="s">
        <v>910</v>
      </c>
      <c r="H91">
        <v>5</v>
      </c>
      <c r="I91" t="s">
        <v>912</v>
      </c>
      <c r="J91" t="s">
        <v>911</v>
      </c>
      <c r="M91">
        <v>2544559062</v>
      </c>
      <c r="N91">
        <v>2907916264</v>
      </c>
      <c r="O91">
        <v>322630.61</v>
      </c>
      <c r="P91">
        <v>377915.42</v>
      </c>
      <c r="Q91">
        <v>6</v>
      </c>
      <c r="R91" s="125">
        <f t="shared" si="5"/>
        <v>-363357202</v>
      </c>
      <c r="T91" s="42" t="s">
        <v>1288</v>
      </c>
      <c r="U91" t="s">
        <v>303</v>
      </c>
    </row>
    <row r="92" spans="1:21">
      <c r="A92" t="str">
        <f>+VLOOKUP(C92,'Base Plan de cuentas'!B:L,11,0)</f>
        <v>Operaciones a liquidar</v>
      </c>
      <c r="B92" t="str">
        <f>+VLOOKUP(C92,'Base Plan de cuentas'!B:K,10,0)</f>
        <v>Documentos y cuentas por cobrar  (Nota f)</v>
      </c>
      <c r="C92" t="str">
        <f t="shared" si="4"/>
        <v>13080225019</v>
      </c>
      <c r="D92" t="s">
        <v>909</v>
      </c>
      <c r="E92">
        <v>13080225019</v>
      </c>
      <c r="F92" t="s">
        <v>605</v>
      </c>
      <c r="G92" t="s">
        <v>910</v>
      </c>
      <c r="H92">
        <v>5</v>
      </c>
      <c r="I92" t="s">
        <v>912</v>
      </c>
      <c r="J92" t="s">
        <v>911</v>
      </c>
      <c r="M92">
        <v>3214676373</v>
      </c>
      <c r="N92">
        <v>3179803097</v>
      </c>
      <c r="O92">
        <v>418857.62</v>
      </c>
      <c r="P92">
        <v>413551.65</v>
      </c>
      <c r="Q92">
        <v>6</v>
      </c>
      <c r="R92" s="125">
        <f t="shared" si="5"/>
        <v>34873276</v>
      </c>
      <c r="T92" s="42" t="s">
        <v>604</v>
      </c>
      <c r="U92" t="s">
        <v>303</v>
      </c>
    </row>
    <row r="93" spans="1:21">
      <c r="A93" t="str">
        <f>+VLOOKUP(C93,'Base Plan de cuentas'!B:L,11,0)</f>
        <v>Operaciones a liquidar</v>
      </c>
      <c r="B93" t="str">
        <f>+VLOOKUP(C93,'Base Plan de cuentas'!B:K,10,0)</f>
        <v>Documentos y cuentas por cobrar  (Nota f)</v>
      </c>
      <c r="C93" t="str">
        <f t="shared" si="4"/>
        <v>13080225020</v>
      </c>
      <c r="D93" t="s">
        <v>909</v>
      </c>
      <c r="E93">
        <v>13080225020</v>
      </c>
      <c r="F93" t="s">
        <v>603</v>
      </c>
      <c r="G93" t="s">
        <v>910</v>
      </c>
      <c r="H93">
        <v>5</v>
      </c>
      <c r="I93" t="s">
        <v>912</v>
      </c>
      <c r="J93" t="s">
        <v>911</v>
      </c>
      <c r="M93">
        <v>3114921246</v>
      </c>
      <c r="N93">
        <v>3147873326</v>
      </c>
      <c r="O93">
        <v>405188.46</v>
      </c>
      <c r="P93">
        <v>410202.12</v>
      </c>
      <c r="Q93">
        <v>6</v>
      </c>
      <c r="R93" s="125">
        <f t="shared" si="5"/>
        <v>-32952080</v>
      </c>
      <c r="T93" s="42" t="s">
        <v>606</v>
      </c>
      <c r="U93" t="s">
        <v>303</v>
      </c>
    </row>
    <row r="94" spans="1:21">
      <c r="A94" t="str">
        <f>+VLOOKUP(C94,'Base Plan de cuentas'!B:L,11,0)</f>
        <v>Operaciones a liquidar</v>
      </c>
      <c r="B94" t="str">
        <f>+VLOOKUP(C94,'Base Plan de cuentas'!B:K,10,0)</f>
        <v>Documentos y cuentas por cobrar  (Nota f)</v>
      </c>
      <c r="C94" t="str">
        <f t="shared" si="4"/>
        <v>13080225021</v>
      </c>
      <c r="D94" t="s">
        <v>909</v>
      </c>
      <c r="E94">
        <v>13080225021</v>
      </c>
      <c r="F94" t="s">
        <v>608</v>
      </c>
      <c r="G94" t="s">
        <v>910</v>
      </c>
      <c r="H94">
        <v>5</v>
      </c>
      <c r="I94" t="s">
        <v>912</v>
      </c>
      <c r="J94" t="s">
        <v>911</v>
      </c>
      <c r="M94">
        <v>4678981564</v>
      </c>
      <c r="N94">
        <v>3858153938</v>
      </c>
      <c r="O94">
        <v>654208.65</v>
      </c>
      <c r="P94">
        <v>529319.69999999995</v>
      </c>
      <c r="Q94">
        <v>6</v>
      </c>
      <c r="R94" s="125">
        <f t="shared" si="5"/>
        <v>820827626</v>
      </c>
      <c r="T94" s="42" t="s">
        <v>607</v>
      </c>
      <c r="U94" t="s">
        <v>303</v>
      </c>
    </row>
    <row r="95" spans="1:21">
      <c r="A95" t="str">
        <f>+VLOOKUP(C95,'Base Plan de cuentas'!B:L,11,0)</f>
        <v>Operaciones a liquidar</v>
      </c>
      <c r="B95" t="str">
        <f>+VLOOKUP(C95,'Base Plan de cuentas'!B:K,10,0)</f>
        <v>Documentos y cuentas por cobrar  (Nota f)</v>
      </c>
      <c r="C95" t="str">
        <f t="shared" si="4"/>
        <v>13080225022</v>
      </c>
      <c r="D95" t="s">
        <v>909</v>
      </c>
      <c r="E95">
        <v>13080225022</v>
      </c>
      <c r="F95" t="s">
        <v>610</v>
      </c>
      <c r="G95" t="s">
        <v>910</v>
      </c>
      <c r="H95">
        <v>5</v>
      </c>
      <c r="I95" t="s">
        <v>912</v>
      </c>
      <c r="J95" t="s">
        <v>911</v>
      </c>
      <c r="M95">
        <v>3829506791</v>
      </c>
      <c r="N95">
        <v>4630736123</v>
      </c>
      <c r="O95">
        <v>525887.5</v>
      </c>
      <c r="P95">
        <v>647794.56999999995</v>
      </c>
      <c r="Q95">
        <v>6</v>
      </c>
      <c r="R95" s="125">
        <f t="shared" si="5"/>
        <v>-801229332</v>
      </c>
      <c r="T95" s="42" t="s">
        <v>609</v>
      </c>
      <c r="U95" t="s">
        <v>303</v>
      </c>
    </row>
    <row r="96" spans="1:21">
      <c r="A96" t="str">
        <f>+VLOOKUP(C96,'Base Plan de cuentas'!B:L,11,0)</f>
        <v>Operaciones a liquidar</v>
      </c>
      <c r="B96" t="str">
        <f>+VLOOKUP(C96,'Base Plan de cuentas'!B:K,10,0)</f>
        <v>Documentos y cuentas por cobrar  (Nota f)</v>
      </c>
      <c r="C96" t="str">
        <f t="shared" si="4"/>
        <v>13080225023</v>
      </c>
      <c r="D96" t="s">
        <v>909</v>
      </c>
      <c r="E96">
        <v>13080225023</v>
      </c>
      <c r="F96" t="s">
        <v>1249</v>
      </c>
      <c r="G96" t="s">
        <v>910</v>
      </c>
      <c r="H96">
        <v>5</v>
      </c>
      <c r="I96" t="s">
        <v>912</v>
      </c>
      <c r="J96" t="s">
        <v>911</v>
      </c>
      <c r="M96">
        <v>7786874067</v>
      </c>
      <c r="N96">
        <v>7719872108</v>
      </c>
      <c r="O96">
        <v>1040860.7</v>
      </c>
      <c r="P96">
        <v>1030666.35</v>
      </c>
      <c r="Q96">
        <v>6</v>
      </c>
      <c r="R96" s="125">
        <f t="shared" si="5"/>
        <v>67001959</v>
      </c>
      <c r="T96" s="42" t="s">
        <v>1289</v>
      </c>
      <c r="U96" t="s">
        <v>303</v>
      </c>
    </row>
    <row r="97" spans="1:21">
      <c r="A97" t="str">
        <f>+VLOOKUP(C97,'Base Plan de cuentas'!B:L,11,0)</f>
        <v>Operaciones a liquidar</v>
      </c>
      <c r="B97" t="str">
        <f>+VLOOKUP(C97,'Base Plan de cuentas'!B:K,10,0)</f>
        <v>Documentos y cuentas por cobrar  (Nota f)</v>
      </c>
      <c r="C97" t="str">
        <f t="shared" si="4"/>
        <v>13080225024</v>
      </c>
      <c r="D97" t="s">
        <v>909</v>
      </c>
      <c r="E97">
        <v>13080225024</v>
      </c>
      <c r="F97" t="s">
        <v>1326</v>
      </c>
      <c r="G97" t="s">
        <v>910</v>
      </c>
      <c r="H97">
        <v>5</v>
      </c>
      <c r="I97" t="s">
        <v>912</v>
      </c>
      <c r="J97" t="s">
        <v>911</v>
      </c>
      <c r="M97">
        <v>7092871410</v>
      </c>
      <c r="N97">
        <v>7156543236</v>
      </c>
      <c r="O97">
        <v>947479.77</v>
      </c>
      <c r="P97">
        <v>957167.44</v>
      </c>
      <c r="Q97">
        <v>6</v>
      </c>
      <c r="R97" s="125">
        <f t="shared" si="5"/>
        <v>-63671826</v>
      </c>
      <c r="T97" s="42" t="s">
        <v>1391</v>
      </c>
      <c r="U97" t="s">
        <v>303</v>
      </c>
    </row>
    <row r="98" spans="1:21">
      <c r="A98" t="str">
        <f>+VLOOKUP(C98,'Base Plan de cuentas'!B:L,11,0)</f>
        <v>Operaciones a liquidar</v>
      </c>
      <c r="B98" t="str">
        <f>+VLOOKUP(C98,'Base Plan de cuentas'!B:K,10,0)</f>
        <v>Documentos y cuentas por cobrar  (Nota f)</v>
      </c>
      <c r="C98" t="str">
        <f t="shared" si="4"/>
        <v>13080225901</v>
      </c>
      <c r="D98" t="s">
        <v>909</v>
      </c>
      <c r="E98">
        <v>13080225901</v>
      </c>
      <c r="F98" t="s">
        <v>1327</v>
      </c>
      <c r="G98" t="s">
        <v>910</v>
      </c>
      <c r="H98">
        <v>5</v>
      </c>
      <c r="I98" t="s">
        <v>912</v>
      </c>
      <c r="J98" t="s">
        <v>911</v>
      </c>
      <c r="M98">
        <v>9303236202</v>
      </c>
      <c r="N98">
        <v>9529247736</v>
      </c>
      <c r="O98">
        <v>1246915.23</v>
      </c>
      <c r="P98">
        <v>1281302.8899999999</v>
      </c>
      <c r="Q98">
        <v>6</v>
      </c>
      <c r="R98" s="125">
        <f t="shared" si="5"/>
        <v>-226011534</v>
      </c>
      <c r="T98" s="42" t="s">
        <v>1392</v>
      </c>
      <c r="U98" t="s">
        <v>303</v>
      </c>
    </row>
    <row r="99" spans="1:21">
      <c r="C99" t="str">
        <f t="shared" si="4"/>
        <v>14</v>
      </c>
      <c r="D99" t="s">
        <v>909</v>
      </c>
      <c r="E99">
        <v>14</v>
      </c>
      <c r="F99" t="s">
        <v>612</v>
      </c>
      <c r="G99" t="s">
        <v>910</v>
      </c>
      <c r="H99">
        <v>2</v>
      </c>
      <c r="I99" t="s">
        <v>911</v>
      </c>
      <c r="J99" t="s">
        <v>911</v>
      </c>
      <c r="M99">
        <v>414741736</v>
      </c>
      <c r="N99">
        <v>234759478</v>
      </c>
      <c r="O99">
        <v>57295.9</v>
      </c>
      <c r="P99">
        <v>31351.88</v>
      </c>
      <c r="Q99">
        <v>6</v>
      </c>
      <c r="T99" s="42" t="s">
        <v>611</v>
      </c>
    </row>
    <row r="100" spans="1:21">
      <c r="C100" t="str">
        <f t="shared" si="4"/>
        <v>14010</v>
      </c>
      <c r="D100" t="s">
        <v>909</v>
      </c>
      <c r="E100">
        <v>14010</v>
      </c>
      <c r="F100" t="s">
        <v>614</v>
      </c>
      <c r="G100" t="s">
        <v>910</v>
      </c>
      <c r="H100">
        <v>3</v>
      </c>
      <c r="I100" t="s">
        <v>911</v>
      </c>
      <c r="J100" t="s">
        <v>911</v>
      </c>
      <c r="M100">
        <v>414741736</v>
      </c>
      <c r="N100">
        <v>234759478</v>
      </c>
      <c r="O100">
        <v>57295.9</v>
      </c>
      <c r="P100">
        <v>31351.88</v>
      </c>
      <c r="Q100">
        <v>6</v>
      </c>
      <c r="T100" s="42" t="s">
        <v>613</v>
      </c>
    </row>
    <row r="101" spans="1:21">
      <c r="C101" t="str">
        <f t="shared" si="4"/>
        <v>14010237</v>
      </c>
      <c r="D101" t="s">
        <v>909</v>
      </c>
      <c r="E101">
        <v>14010237</v>
      </c>
      <c r="F101" t="s">
        <v>616</v>
      </c>
      <c r="G101" t="s">
        <v>910</v>
      </c>
      <c r="H101">
        <v>4</v>
      </c>
      <c r="I101" t="s">
        <v>911</v>
      </c>
      <c r="J101" t="s">
        <v>911</v>
      </c>
      <c r="M101">
        <v>414741736</v>
      </c>
      <c r="N101">
        <v>234759478</v>
      </c>
      <c r="O101">
        <v>57295.9</v>
      </c>
      <c r="P101">
        <v>31351.88</v>
      </c>
      <c r="Q101">
        <v>6</v>
      </c>
      <c r="T101" s="42" t="s">
        <v>615</v>
      </c>
    </row>
    <row r="102" spans="1:21">
      <c r="A102" t="str">
        <f>+VLOOKUP(C102,'Base Plan de cuentas'!B:L,11,0)</f>
        <v>Activos Fijos</v>
      </c>
      <c r="B102" t="str">
        <f>+VLOOKUP(C102,'Base Plan de cuentas'!B:K,10,0)</f>
        <v>Muebles y Utiles</v>
      </c>
      <c r="C102" t="str">
        <f t="shared" si="4"/>
        <v>14010237004</v>
      </c>
      <c r="D102" t="s">
        <v>909</v>
      </c>
      <c r="E102">
        <v>14010237004</v>
      </c>
      <c r="F102" t="s">
        <v>378</v>
      </c>
      <c r="G102" t="s">
        <v>910</v>
      </c>
      <c r="H102">
        <v>5</v>
      </c>
      <c r="I102" t="s">
        <v>912</v>
      </c>
      <c r="J102" t="s">
        <v>911</v>
      </c>
      <c r="M102">
        <v>391265789</v>
      </c>
      <c r="N102">
        <v>0</v>
      </c>
      <c r="O102">
        <v>53818.49</v>
      </c>
      <c r="P102">
        <v>0</v>
      </c>
      <c r="Q102">
        <v>6</v>
      </c>
      <c r="R102" s="125">
        <f t="shared" ref="R102:R109" si="6">+M102-N102</f>
        <v>391265789</v>
      </c>
      <c r="T102" s="42" t="s">
        <v>617</v>
      </c>
      <c r="U102" t="s">
        <v>304</v>
      </c>
    </row>
    <row r="103" spans="1:21">
      <c r="A103" t="str">
        <f>+VLOOKUP(C103,'Base Plan de cuentas'!B:L,11,0)</f>
        <v>Activos Fijos</v>
      </c>
      <c r="B103" t="str">
        <f>+VLOOKUP(C103,'Base Plan de cuentas'!B:K,10,0)</f>
        <v>(-) Depreciacion del periodo</v>
      </c>
      <c r="C103" t="str">
        <f t="shared" si="4"/>
        <v>14010237903</v>
      </c>
      <c r="D103" t="s">
        <v>909</v>
      </c>
      <c r="E103">
        <v>14010237903</v>
      </c>
      <c r="F103" t="s">
        <v>619</v>
      </c>
      <c r="G103" t="s">
        <v>910</v>
      </c>
      <c r="H103">
        <v>5</v>
      </c>
      <c r="I103" t="s">
        <v>912</v>
      </c>
      <c r="J103" t="s">
        <v>911</v>
      </c>
      <c r="M103">
        <v>23475947</v>
      </c>
      <c r="N103">
        <v>234759478</v>
      </c>
      <c r="O103">
        <v>3477.41</v>
      </c>
      <c r="P103">
        <v>31351.88</v>
      </c>
      <c r="Q103">
        <v>6</v>
      </c>
      <c r="R103" s="125">
        <f t="shared" si="6"/>
        <v>-211283531</v>
      </c>
      <c r="T103" s="42" t="s">
        <v>618</v>
      </c>
      <c r="U103" t="s">
        <v>235</v>
      </c>
    </row>
    <row r="104" spans="1:21">
      <c r="C104" t="str">
        <f t="shared" si="4"/>
        <v>15</v>
      </c>
      <c r="D104" t="s">
        <v>909</v>
      </c>
      <c r="E104">
        <v>15</v>
      </c>
      <c r="F104" t="s">
        <v>621</v>
      </c>
      <c r="G104" t="s">
        <v>910</v>
      </c>
      <c r="H104">
        <v>2</v>
      </c>
      <c r="I104" t="s">
        <v>911</v>
      </c>
      <c r="J104" t="s">
        <v>911</v>
      </c>
      <c r="M104">
        <v>10780027782</v>
      </c>
      <c r="N104">
        <v>7783434766</v>
      </c>
      <c r="O104">
        <v>1491619.36</v>
      </c>
      <c r="P104">
        <v>1037098.1</v>
      </c>
      <c r="Q104">
        <v>6</v>
      </c>
      <c r="T104" s="42" t="s">
        <v>620</v>
      </c>
    </row>
    <row r="105" spans="1:21">
      <c r="C105" t="str">
        <f t="shared" si="4"/>
        <v>15010</v>
      </c>
      <c r="D105" t="s">
        <v>909</v>
      </c>
      <c r="E105">
        <v>15010</v>
      </c>
      <c r="F105" t="s">
        <v>623</v>
      </c>
      <c r="G105" t="s">
        <v>910</v>
      </c>
      <c r="H105">
        <v>3</v>
      </c>
      <c r="I105" t="s">
        <v>911</v>
      </c>
      <c r="J105" t="s">
        <v>911</v>
      </c>
      <c r="M105">
        <v>2088874867</v>
      </c>
      <c r="N105">
        <v>1009782203</v>
      </c>
      <c r="O105">
        <v>292758.12</v>
      </c>
      <c r="P105">
        <v>140658.07999999999</v>
      </c>
      <c r="Q105">
        <v>6</v>
      </c>
      <c r="T105" s="42" t="s">
        <v>622</v>
      </c>
    </row>
    <row r="106" spans="1:21">
      <c r="C106" t="str">
        <f t="shared" si="4"/>
        <v>15010239</v>
      </c>
      <c r="D106" t="s">
        <v>909</v>
      </c>
      <c r="E106">
        <v>15010239</v>
      </c>
      <c r="F106" t="s">
        <v>623</v>
      </c>
      <c r="G106" t="s">
        <v>910</v>
      </c>
      <c r="H106">
        <v>4</v>
      </c>
      <c r="I106" t="s">
        <v>911</v>
      </c>
      <c r="J106" t="s">
        <v>911</v>
      </c>
      <c r="M106">
        <v>2088874867</v>
      </c>
      <c r="N106">
        <v>1009782203</v>
      </c>
      <c r="O106">
        <v>292758.12</v>
      </c>
      <c r="P106">
        <v>140658.07999999999</v>
      </c>
      <c r="Q106">
        <v>6</v>
      </c>
      <c r="T106" s="42" t="s">
        <v>624</v>
      </c>
    </row>
    <row r="107" spans="1:21">
      <c r="A107" t="str">
        <f>+VLOOKUP(C107,'Base Plan de cuentas'!B:L,11,0)</f>
        <v>Marcas y Patentes</v>
      </c>
      <c r="B107" t="str">
        <f>+VLOOKUP(C107,'Base Plan de cuentas'!B:K,10,0)</f>
        <v>Marcas</v>
      </c>
      <c r="C107" t="str">
        <f t="shared" si="4"/>
        <v>15010239001</v>
      </c>
      <c r="D107" t="s">
        <v>909</v>
      </c>
      <c r="E107">
        <v>15010239001</v>
      </c>
      <c r="F107" t="s">
        <v>626</v>
      </c>
      <c r="G107" t="s">
        <v>910</v>
      </c>
      <c r="H107">
        <v>5</v>
      </c>
      <c r="I107" t="s">
        <v>912</v>
      </c>
      <c r="J107" t="s">
        <v>911</v>
      </c>
      <c r="M107">
        <v>1250000000</v>
      </c>
      <c r="N107">
        <v>0</v>
      </c>
      <c r="O107">
        <v>176273.33</v>
      </c>
      <c r="P107">
        <v>0</v>
      </c>
      <c r="Q107">
        <v>6</v>
      </c>
      <c r="R107" s="125">
        <f t="shared" si="6"/>
        <v>1250000000</v>
      </c>
      <c r="T107" s="42" t="s">
        <v>625</v>
      </c>
      <c r="U107" t="s">
        <v>178</v>
      </c>
    </row>
    <row r="108" spans="1:21">
      <c r="A108" t="s">
        <v>1872</v>
      </c>
      <c r="B108" t="s">
        <v>1872</v>
      </c>
      <c r="C108" t="str">
        <f t="shared" si="4"/>
        <v>15010239003</v>
      </c>
      <c r="D108" t="s">
        <v>909</v>
      </c>
      <c r="E108">
        <v>15010239003</v>
      </c>
      <c r="F108" t="s">
        <v>1872</v>
      </c>
      <c r="G108" t="s">
        <v>910</v>
      </c>
      <c r="H108">
        <v>5</v>
      </c>
      <c r="I108" t="s">
        <v>912</v>
      </c>
      <c r="J108" t="s">
        <v>911</v>
      </c>
      <c r="M108">
        <v>79092664</v>
      </c>
      <c r="N108">
        <v>0</v>
      </c>
      <c r="O108">
        <v>11796.6</v>
      </c>
      <c r="P108">
        <v>0</v>
      </c>
      <c r="Q108">
        <v>6</v>
      </c>
      <c r="R108" s="125">
        <f t="shared" si="6"/>
        <v>79092664</v>
      </c>
      <c r="T108" s="42" t="s">
        <v>1884</v>
      </c>
      <c r="U108" t="s">
        <v>1872</v>
      </c>
    </row>
    <row r="109" spans="1:21">
      <c r="A109" t="str">
        <f>+VLOOKUP(C109,'Base Plan de cuentas'!B:L,11,0)</f>
        <v>Marcas y Patentes</v>
      </c>
      <c r="B109" t="str">
        <f>+VLOOKUP(C109,'Base Plan de cuentas'!B:K,10,0)</f>
        <v>(Amortización Acumulada)</v>
      </c>
      <c r="C109" t="str">
        <f t="shared" si="4"/>
        <v>15010239901</v>
      </c>
      <c r="D109" t="s">
        <v>909</v>
      </c>
      <c r="E109">
        <v>15010239901</v>
      </c>
      <c r="F109" t="s">
        <v>630</v>
      </c>
      <c r="G109" t="s">
        <v>910</v>
      </c>
      <c r="H109">
        <v>5</v>
      </c>
      <c r="I109" t="s">
        <v>912</v>
      </c>
      <c r="J109" t="s">
        <v>911</v>
      </c>
      <c r="M109">
        <v>0</v>
      </c>
      <c r="N109">
        <v>250000000</v>
      </c>
      <c r="O109">
        <v>0</v>
      </c>
      <c r="P109">
        <v>35868.22</v>
      </c>
      <c r="Q109">
        <v>6</v>
      </c>
      <c r="R109" s="125">
        <f t="shared" si="6"/>
        <v>-250000000</v>
      </c>
      <c r="T109" s="42" t="s">
        <v>629</v>
      </c>
      <c r="U109" t="s">
        <v>45</v>
      </c>
    </row>
    <row r="110" spans="1:21">
      <c r="C110" t="str">
        <f t="shared" si="4"/>
        <v>15012</v>
      </c>
      <c r="D110" t="s">
        <v>909</v>
      </c>
      <c r="E110">
        <v>15012</v>
      </c>
      <c r="F110" t="s">
        <v>632</v>
      </c>
      <c r="G110" t="s">
        <v>910</v>
      </c>
      <c r="H110">
        <v>3</v>
      </c>
      <c r="I110" t="s">
        <v>911</v>
      </c>
      <c r="J110" t="s">
        <v>912</v>
      </c>
      <c r="M110">
        <v>8691152915</v>
      </c>
      <c r="N110">
        <v>6773652563</v>
      </c>
      <c r="O110">
        <v>1198861.24</v>
      </c>
      <c r="P110">
        <v>896440.02</v>
      </c>
      <c r="Q110">
        <v>6</v>
      </c>
      <c r="T110" s="42" t="s">
        <v>631</v>
      </c>
    </row>
    <row r="111" spans="1:21">
      <c r="C111" t="str">
        <f t="shared" si="4"/>
        <v>15012242</v>
      </c>
      <c r="D111" t="s">
        <v>909</v>
      </c>
      <c r="E111">
        <v>15012242</v>
      </c>
      <c r="F111" t="s">
        <v>632</v>
      </c>
      <c r="G111" t="s">
        <v>910</v>
      </c>
      <c r="H111">
        <v>4</v>
      </c>
      <c r="I111" t="s">
        <v>911</v>
      </c>
      <c r="J111" t="s">
        <v>912</v>
      </c>
      <c r="M111">
        <v>8691152915</v>
      </c>
      <c r="N111">
        <v>6773652563</v>
      </c>
      <c r="O111">
        <v>1198861.24</v>
      </c>
      <c r="P111">
        <v>896440.02</v>
      </c>
      <c r="Q111">
        <v>6</v>
      </c>
      <c r="T111" s="42" t="s">
        <v>633</v>
      </c>
    </row>
    <row r="112" spans="1:21">
      <c r="C112" t="str">
        <f t="shared" si="4"/>
        <v>15012242001</v>
      </c>
      <c r="D112" t="s">
        <v>909</v>
      </c>
      <c r="E112">
        <v>15012242001</v>
      </c>
      <c r="F112" t="s">
        <v>632</v>
      </c>
      <c r="G112" t="s">
        <v>910</v>
      </c>
      <c r="H112">
        <v>5</v>
      </c>
      <c r="I112" t="s">
        <v>911</v>
      </c>
      <c r="J112" t="s">
        <v>912</v>
      </c>
      <c r="M112">
        <v>8691152915</v>
      </c>
      <c r="N112">
        <v>6773652563</v>
      </c>
      <c r="O112">
        <v>1198861.24</v>
      </c>
      <c r="P112">
        <v>896440.02</v>
      </c>
      <c r="Q112">
        <v>6</v>
      </c>
      <c r="T112" s="42" t="s">
        <v>634</v>
      </c>
    </row>
    <row r="113" spans="1:21">
      <c r="A113" t="str">
        <f>+VLOOKUP(C113,'Base Plan de cuentas'!B:L,11,0)</f>
        <v>Deudores varios</v>
      </c>
      <c r="B113" t="str">
        <f>+VLOOKUP(C113,'Base Plan de cuentas'!B:K,10,0)</f>
        <v>Otros Créditos</v>
      </c>
      <c r="C113" t="str">
        <f t="shared" si="4"/>
        <v>15012242001CAC1020GS</v>
      </c>
      <c r="D113" t="s">
        <v>909</v>
      </c>
      <c r="E113">
        <v>15012242001</v>
      </c>
      <c r="F113" t="s">
        <v>632</v>
      </c>
      <c r="G113" t="s">
        <v>910</v>
      </c>
      <c r="H113">
        <v>5</v>
      </c>
      <c r="I113" t="s">
        <v>912</v>
      </c>
      <c r="J113" t="s">
        <v>912</v>
      </c>
      <c r="K113" t="s">
        <v>1250</v>
      </c>
      <c r="L113" t="s">
        <v>1251</v>
      </c>
      <c r="M113">
        <v>3318635288</v>
      </c>
      <c r="N113">
        <v>1401134936</v>
      </c>
      <c r="O113">
        <v>491765.98</v>
      </c>
      <c r="P113">
        <v>189344.76</v>
      </c>
      <c r="Q113">
        <v>6</v>
      </c>
      <c r="R113" s="125">
        <f>+M113-N113</f>
        <v>1917500352</v>
      </c>
      <c r="T113" s="42" t="s">
        <v>634</v>
      </c>
      <c r="U113" t="s">
        <v>407</v>
      </c>
    </row>
    <row r="114" spans="1:21">
      <c r="C114" t="str">
        <f t="shared" si="4"/>
        <v>2</v>
      </c>
      <c r="D114" t="s">
        <v>909</v>
      </c>
      <c r="E114">
        <v>2</v>
      </c>
      <c r="F114" t="s">
        <v>4</v>
      </c>
      <c r="G114" t="s">
        <v>915</v>
      </c>
      <c r="H114">
        <v>1</v>
      </c>
      <c r="I114" t="s">
        <v>911</v>
      </c>
      <c r="J114" t="s">
        <v>911</v>
      </c>
      <c r="M114">
        <v>3838016769172</v>
      </c>
      <c r="N114">
        <v>3880204998341</v>
      </c>
      <c r="O114">
        <v>517325398.75</v>
      </c>
      <c r="P114">
        <v>523740377.16000003</v>
      </c>
      <c r="Q114">
        <v>6</v>
      </c>
      <c r="T114" s="42" t="s">
        <v>639</v>
      </c>
    </row>
    <row r="115" spans="1:21">
      <c r="C115" t="str">
        <f t="shared" si="4"/>
        <v>21</v>
      </c>
      <c r="D115" t="s">
        <v>909</v>
      </c>
      <c r="E115">
        <v>21</v>
      </c>
      <c r="F115" t="s">
        <v>641</v>
      </c>
      <c r="G115" t="s">
        <v>915</v>
      </c>
      <c r="H115">
        <v>2</v>
      </c>
      <c r="I115" t="s">
        <v>911</v>
      </c>
      <c r="J115" t="s">
        <v>911</v>
      </c>
      <c r="M115">
        <v>3409580774244</v>
      </c>
      <c r="N115">
        <v>3447414123010</v>
      </c>
      <c r="O115">
        <v>458737449.12</v>
      </c>
      <c r="P115">
        <v>464493209.05000001</v>
      </c>
      <c r="Q115">
        <v>6</v>
      </c>
      <c r="T115" s="42" t="s">
        <v>640</v>
      </c>
    </row>
    <row r="116" spans="1:21">
      <c r="C116" t="str">
        <f t="shared" si="4"/>
        <v>21010</v>
      </c>
      <c r="D116" t="s">
        <v>909</v>
      </c>
      <c r="E116">
        <v>21010</v>
      </c>
      <c r="F116" t="s">
        <v>34</v>
      </c>
      <c r="G116" t="s">
        <v>915</v>
      </c>
      <c r="H116">
        <v>3</v>
      </c>
      <c r="I116" t="s">
        <v>911</v>
      </c>
      <c r="J116" t="s">
        <v>911</v>
      </c>
      <c r="M116">
        <v>3409580774244</v>
      </c>
      <c r="N116">
        <v>3447414123010</v>
      </c>
      <c r="O116">
        <v>458737449.12</v>
      </c>
      <c r="P116">
        <v>464493209.05000001</v>
      </c>
      <c r="Q116">
        <v>6</v>
      </c>
      <c r="T116" s="42" t="s">
        <v>642</v>
      </c>
    </row>
    <row r="117" spans="1:21">
      <c r="C117" t="str">
        <f t="shared" si="4"/>
        <v>21010102</v>
      </c>
      <c r="D117" t="s">
        <v>909</v>
      </c>
      <c r="E117">
        <v>21010102</v>
      </c>
      <c r="F117" t="s">
        <v>644</v>
      </c>
      <c r="G117" t="s">
        <v>915</v>
      </c>
      <c r="H117">
        <v>4</v>
      </c>
      <c r="I117" t="s">
        <v>911</v>
      </c>
      <c r="J117" t="s">
        <v>912</v>
      </c>
      <c r="M117">
        <v>3409575923244</v>
      </c>
      <c r="N117">
        <v>3447409272010</v>
      </c>
      <c r="O117">
        <v>458736826.24000001</v>
      </c>
      <c r="P117">
        <v>464492586.17000002</v>
      </c>
      <c r="Q117">
        <v>6</v>
      </c>
      <c r="T117" s="42" t="s">
        <v>643</v>
      </c>
    </row>
    <row r="118" spans="1:21">
      <c r="C118" t="str">
        <f t="shared" si="4"/>
        <v>21010102001</v>
      </c>
      <c r="D118" t="s">
        <v>909</v>
      </c>
      <c r="E118">
        <v>21010102001</v>
      </c>
      <c r="F118" t="s">
        <v>646</v>
      </c>
      <c r="G118" t="s">
        <v>915</v>
      </c>
      <c r="H118">
        <v>5</v>
      </c>
      <c r="I118" t="s">
        <v>911</v>
      </c>
      <c r="J118" t="s">
        <v>912</v>
      </c>
      <c r="M118">
        <v>3767478717</v>
      </c>
      <c r="N118">
        <v>3856255334</v>
      </c>
      <c r="O118">
        <v>505878.18</v>
      </c>
      <c r="P118">
        <v>519358.69</v>
      </c>
      <c r="Q118">
        <v>6</v>
      </c>
      <c r="T118" s="42" t="s">
        <v>645</v>
      </c>
    </row>
    <row r="119" spans="1:21">
      <c r="A119" t="str">
        <f>+VLOOKUP(C119,'Base Plan de cuentas'!B:L,11,0)</f>
        <v>Proveedores locales</v>
      </c>
      <c r="B119" t="str">
        <f>+VLOOKUP(C119,'Base Plan de cuentas'!B:K,10,0)</f>
        <v>Acreedores Varios  (Nota 5 – m)</v>
      </c>
      <c r="C119" t="str">
        <f t="shared" si="4"/>
        <v>21010102001P1003GS</v>
      </c>
      <c r="D119" t="s">
        <v>909</v>
      </c>
      <c r="E119">
        <v>21010102001</v>
      </c>
      <c r="F119" t="s">
        <v>646</v>
      </c>
      <c r="G119" t="s">
        <v>915</v>
      </c>
      <c r="H119">
        <v>5</v>
      </c>
      <c r="I119" t="s">
        <v>912</v>
      </c>
      <c r="J119" t="s">
        <v>912</v>
      </c>
      <c r="K119" t="s">
        <v>647</v>
      </c>
      <c r="L119" t="s">
        <v>648</v>
      </c>
      <c r="M119">
        <v>0</v>
      </c>
      <c r="N119">
        <v>900000</v>
      </c>
      <c r="O119">
        <v>4.75</v>
      </c>
      <c r="P119">
        <v>141.41</v>
      </c>
      <c r="Q119">
        <v>6</v>
      </c>
      <c r="R119" s="125">
        <f t="shared" ref="R119:R151" si="7">+M119-N119</f>
        <v>-900000</v>
      </c>
      <c r="T119" s="42" t="s">
        <v>645</v>
      </c>
      <c r="U119" t="s">
        <v>340</v>
      </c>
    </row>
    <row r="120" spans="1:21">
      <c r="A120" t="str">
        <f>+VLOOKUP(C120,'Base Plan de cuentas'!B:L,11,0)</f>
        <v>Proveedores locales</v>
      </c>
      <c r="B120" t="str">
        <f>+VLOOKUP(C120,'Base Plan de cuentas'!B:K,10,0)</f>
        <v>Acreedores Varios  (Nota 5 – m)</v>
      </c>
      <c r="C120" t="str">
        <f t="shared" si="4"/>
        <v>21010102001P1020GS</v>
      </c>
      <c r="D120" t="s">
        <v>909</v>
      </c>
      <c r="E120">
        <v>21010102001</v>
      </c>
      <c r="F120" t="s">
        <v>646</v>
      </c>
      <c r="G120" t="s">
        <v>915</v>
      </c>
      <c r="H120">
        <v>5</v>
      </c>
      <c r="I120" t="s">
        <v>912</v>
      </c>
      <c r="J120" t="s">
        <v>912</v>
      </c>
      <c r="K120" t="s">
        <v>1464</v>
      </c>
      <c r="L120" t="s">
        <v>1465</v>
      </c>
      <c r="M120">
        <v>1198258620</v>
      </c>
      <c r="N120">
        <v>1198302620</v>
      </c>
      <c r="O120">
        <v>169639.16</v>
      </c>
      <c r="P120">
        <v>169645.84</v>
      </c>
      <c r="Q120">
        <v>6</v>
      </c>
      <c r="R120" s="125">
        <f t="shared" si="7"/>
        <v>-44000</v>
      </c>
      <c r="T120" s="42" t="s">
        <v>645</v>
      </c>
      <c r="U120" t="s">
        <v>340</v>
      </c>
    </row>
    <row r="121" spans="1:21">
      <c r="A121" t="str">
        <f>+VLOOKUP(C121,'Base Plan de cuentas'!B:L,11,0)</f>
        <v>Proveedores locales</v>
      </c>
      <c r="B121" t="str">
        <f>+VLOOKUP(C121,'Base Plan de cuentas'!B:K,10,0)</f>
        <v>Acreedores Varios  (Nota 5 – m)</v>
      </c>
      <c r="C121" t="str">
        <f t="shared" si="4"/>
        <v>21010102001P1021GS</v>
      </c>
      <c r="D121" t="s">
        <v>909</v>
      </c>
      <c r="E121">
        <v>21010102001</v>
      </c>
      <c r="F121" t="s">
        <v>646</v>
      </c>
      <c r="G121" t="s">
        <v>915</v>
      </c>
      <c r="H121">
        <v>5</v>
      </c>
      <c r="I121" t="s">
        <v>912</v>
      </c>
      <c r="J121" t="s">
        <v>912</v>
      </c>
      <c r="K121" t="s">
        <v>1071</v>
      </c>
      <c r="L121" t="s">
        <v>1015</v>
      </c>
      <c r="M121">
        <v>170375907</v>
      </c>
      <c r="N121">
        <v>219347928</v>
      </c>
      <c r="O121">
        <v>22584.97</v>
      </c>
      <c r="P121">
        <v>30021.25</v>
      </c>
      <c r="Q121">
        <v>6</v>
      </c>
      <c r="R121" s="125">
        <f t="shared" si="7"/>
        <v>-48972021</v>
      </c>
      <c r="T121" s="42" t="s">
        <v>645</v>
      </c>
      <c r="U121" t="s">
        <v>340</v>
      </c>
    </row>
    <row r="122" spans="1:21">
      <c r="A122" t="str">
        <f>+VLOOKUP(C122,'Base Plan de cuentas'!B:L,11,0)</f>
        <v>Proveedores locales</v>
      </c>
      <c r="B122" t="str">
        <f>+VLOOKUP(C122,'Base Plan de cuentas'!B:K,10,0)</f>
        <v>Acreedores Varios  (Nota 5 – m)</v>
      </c>
      <c r="C122" t="str">
        <f t="shared" si="4"/>
        <v>21010102001P1027GS</v>
      </c>
      <c r="D122" t="s">
        <v>909</v>
      </c>
      <c r="E122">
        <v>21010102001</v>
      </c>
      <c r="F122" t="s">
        <v>646</v>
      </c>
      <c r="G122" t="s">
        <v>915</v>
      </c>
      <c r="H122">
        <v>5</v>
      </c>
      <c r="I122" t="s">
        <v>912</v>
      </c>
      <c r="J122" t="s">
        <v>912</v>
      </c>
      <c r="K122" t="s">
        <v>1328</v>
      </c>
      <c r="L122" t="s">
        <v>427</v>
      </c>
      <c r="M122">
        <v>19994672</v>
      </c>
      <c r="N122">
        <v>23733272</v>
      </c>
      <c r="O122">
        <v>2612.38</v>
      </c>
      <c r="P122">
        <v>3180.08</v>
      </c>
      <c r="Q122">
        <v>6</v>
      </c>
      <c r="R122" s="125">
        <f t="shared" si="7"/>
        <v>-3738600</v>
      </c>
      <c r="T122" s="42" t="s">
        <v>645</v>
      </c>
      <c r="U122" t="s">
        <v>340</v>
      </c>
    </row>
    <row r="123" spans="1:21">
      <c r="A123" t="str">
        <f>+VLOOKUP(C123,'Base Plan de cuentas'!B:L,11,0)</f>
        <v>Proveedores locales</v>
      </c>
      <c r="B123" t="str">
        <f>+VLOOKUP(C123,'Base Plan de cuentas'!B:K,10,0)</f>
        <v>Acreedores Varios  (Nota 5 – m)</v>
      </c>
      <c r="C123" t="str">
        <f t="shared" si="4"/>
        <v>21010102001P1031GS</v>
      </c>
      <c r="D123" t="s">
        <v>909</v>
      </c>
      <c r="E123">
        <v>21010102001</v>
      </c>
      <c r="F123" t="s">
        <v>646</v>
      </c>
      <c r="G123" t="s">
        <v>915</v>
      </c>
      <c r="H123">
        <v>5</v>
      </c>
      <c r="I123" t="s">
        <v>912</v>
      </c>
      <c r="J123" t="s">
        <v>912</v>
      </c>
      <c r="K123" t="s">
        <v>658</v>
      </c>
      <c r="L123" t="s">
        <v>659</v>
      </c>
      <c r="M123">
        <v>6149000</v>
      </c>
      <c r="N123">
        <v>21336452</v>
      </c>
      <c r="O123">
        <v>805.93</v>
      </c>
      <c r="P123">
        <v>3112.11</v>
      </c>
      <c r="Q123">
        <v>6</v>
      </c>
      <c r="R123" s="125">
        <f t="shared" si="7"/>
        <v>-15187452</v>
      </c>
      <c r="T123" s="42" t="s">
        <v>645</v>
      </c>
      <c r="U123" t="s">
        <v>340</v>
      </c>
    </row>
    <row r="124" spans="1:21">
      <c r="A124" t="str">
        <f>+VLOOKUP(C124,'Base Plan de cuentas'!B:L,11,0)</f>
        <v>Proveedores locales</v>
      </c>
      <c r="B124" t="str">
        <f>+VLOOKUP(C124,'Base Plan de cuentas'!B:K,10,0)</f>
        <v>Acreedores Varios  (Nota 5 – m)</v>
      </c>
      <c r="C124" t="str">
        <f t="shared" si="4"/>
        <v>21010102001P1056GS</v>
      </c>
      <c r="D124" t="s">
        <v>909</v>
      </c>
      <c r="E124">
        <v>21010102001</v>
      </c>
      <c r="F124" t="s">
        <v>646</v>
      </c>
      <c r="G124" t="s">
        <v>915</v>
      </c>
      <c r="H124">
        <v>5</v>
      </c>
      <c r="I124" t="s">
        <v>912</v>
      </c>
      <c r="J124" t="s">
        <v>912</v>
      </c>
      <c r="K124" t="s">
        <v>990</v>
      </c>
      <c r="L124" t="s">
        <v>991</v>
      </c>
      <c r="M124">
        <v>3701018</v>
      </c>
      <c r="N124">
        <v>5671562</v>
      </c>
      <c r="O124">
        <v>476.44</v>
      </c>
      <c r="P124">
        <v>775.66</v>
      </c>
      <c r="Q124">
        <v>6</v>
      </c>
      <c r="R124" s="125">
        <f t="shared" si="7"/>
        <v>-1970544</v>
      </c>
      <c r="T124" s="42" t="s">
        <v>645</v>
      </c>
      <c r="U124" t="s">
        <v>340</v>
      </c>
    </row>
    <row r="125" spans="1:21">
      <c r="A125" t="str">
        <f>+VLOOKUP(C125,'Base Plan de cuentas'!B:L,11,0)</f>
        <v>Proveedores locales</v>
      </c>
      <c r="B125" t="str">
        <f>+VLOOKUP(C125,'Base Plan de cuentas'!B:K,10,0)</f>
        <v>Acreedores Varios  (Nota 5 – m)</v>
      </c>
      <c r="C125" t="str">
        <f t="shared" si="4"/>
        <v>21010102001P1061GS</v>
      </c>
      <c r="D125" t="s">
        <v>909</v>
      </c>
      <c r="E125">
        <v>21010102001</v>
      </c>
      <c r="F125" t="s">
        <v>646</v>
      </c>
      <c r="G125" t="s">
        <v>915</v>
      </c>
      <c r="H125">
        <v>5</v>
      </c>
      <c r="I125" t="s">
        <v>912</v>
      </c>
      <c r="J125" t="s">
        <v>912</v>
      </c>
      <c r="K125" t="s">
        <v>1072</v>
      </c>
      <c r="L125" t="s">
        <v>1073</v>
      </c>
      <c r="M125">
        <v>0</v>
      </c>
      <c r="N125">
        <v>275000</v>
      </c>
      <c r="O125">
        <v>1.45</v>
      </c>
      <c r="P125">
        <v>43.21</v>
      </c>
      <c r="Q125">
        <v>6</v>
      </c>
      <c r="R125" s="125">
        <f t="shared" si="7"/>
        <v>-275000</v>
      </c>
      <c r="T125" s="42" t="s">
        <v>645</v>
      </c>
      <c r="U125" t="s">
        <v>340</v>
      </c>
    </row>
    <row r="126" spans="1:21">
      <c r="A126" t="str">
        <f>+VLOOKUP(C126,'Base Plan de cuentas'!B:L,11,0)</f>
        <v>Proveedores locales</v>
      </c>
      <c r="B126" t="str">
        <f>+VLOOKUP(C126,'Base Plan de cuentas'!B:K,10,0)</f>
        <v>Acreedores Varios  (Nota 5 – m)</v>
      </c>
      <c r="C126" t="str">
        <f t="shared" si="4"/>
        <v>21010102001P1063GS</v>
      </c>
      <c r="D126" t="s">
        <v>909</v>
      </c>
      <c r="E126">
        <v>21010102001</v>
      </c>
      <c r="F126" t="s">
        <v>646</v>
      </c>
      <c r="G126" t="s">
        <v>915</v>
      </c>
      <c r="H126">
        <v>5</v>
      </c>
      <c r="I126" t="s">
        <v>912</v>
      </c>
      <c r="J126" t="s">
        <v>912</v>
      </c>
      <c r="K126" t="s">
        <v>1074</v>
      </c>
      <c r="L126" t="s">
        <v>1075</v>
      </c>
      <c r="M126">
        <v>1173000</v>
      </c>
      <c r="N126">
        <v>12583000</v>
      </c>
      <c r="O126">
        <v>150.16</v>
      </c>
      <c r="P126">
        <v>1882.74</v>
      </c>
      <c r="Q126">
        <v>6</v>
      </c>
      <c r="R126" s="125">
        <f t="shared" si="7"/>
        <v>-11410000</v>
      </c>
      <c r="T126" s="42" t="s">
        <v>645</v>
      </c>
      <c r="U126" t="s">
        <v>340</v>
      </c>
    </row>
    <row r="127" spans="1:21">
      <c r="A127" t="str">
        <f>+VLOOKUP(C127,'Base Plan de cuentas'!B:L,11,0)</f>
        <v>Proveedores locales</v>
      </c>
      <c r="B127" t="str">
        <f>+VLOOKUP(C127,'Base Plan de cuentas'!B:K,10,0)</f>
        <v>Acreedores Varios  (Nota 5 – m)</v>
      </c>
      <c r="C127" t="str">
        <f t="shared" si="4"/>
        <v>21010102001P1072</v>
      </c>
      <c r="D127" t="s">
        <v>909</v>
      </c>
      <c r="E127">
        <v>21010102001</v>
      </c>
      <c r="F127" t="s">
        <v>646</v>
      </c>
      <c r="G127" t="s">
        <v>915</v>
      </c>
      <c r="H127">
        <v>5</v>
      </c>
      <c r="I127" t="s">
        <v>912</v>
      </c>
      <c r="J127" t="s">
        <v>912</v>
      </c>
      <c r="K127" t="s">
        <v>1258</v>
      </c>
      <c r="L127" t="s">
        <v>1259</v>
      </c>
      <c r="M127">
        <v>120000</v>
      </c>
      <c r="N127">
        <v>170000</v>
      </c>
      <c r="O127">
        <v>16.170000000000002</v>
      </c>
      <c r="P127">
        <v>23.76</v>
      </c>
      <c r="Q127">
        <v>6</v>
      </c>
      <c r="R127" s="125">
        <f t="shared" si="7"/>
        <v>-50000</v>
      </c>
      <c r="T127" s="42" t="s">
        <v>645</v>
      </c>
      <c r="U127" t="s">
        <v>340</v>
      </c>
    </row>
    <row r="128" spans="1:21">
      <c r="A128" t="str">
        <f>+VLOOKUP(C128,'Base Plan de cuentas'!B:L,11,0)</f>
        <v>Proveedores locales</v>
      </c>
      <c r="B128" t="str">
        <f>+VLOOKUP(C128,'Base Plan de cuentas'!B:K,10,0)</f>
        <v>Acreedores Varios  (Nota 5 – m)</v>
      </c>
      <c r="C128" t="str">
        <f t="shared" si="4"/>
        <v>21010102001P1076</v>
      </c>
      <c r="D128" t="s">
        <v>909</v>
      </c>
      <c r="E128">
        <v>21010102001</v>
      </c>
      <c r="F128" t="s">
        <v>646</v>
      </c>
      <c r="G128" t="s">
        <v>915</v>
      </c>
      <c r="H128">
        <v>5</v>
      </c>
      <c r="I128" t="s">
        <v>912</v>
      </c>
      <c r="J128" t="s">
        <v>912</v>
      </c>
      <c r="K128" t="s">
        <v>1335</v>
      </c>
      <c r="L128" t="s">
        <v>1336</v>
      </c>
      <c r="M128">
        <v>10250000</v>
      </c>
      <c r="N128">
        <v>11250000</v>
      </c>
      <c r="O128">
        <v>1362.98</v>
      </c>
      <c r="P128">
        <v>1514.83</v>
      </c>
      <c r="Q128">
        <v>6</v>
      </c>
      <c r="R128" s="125">
        <f t="shared" si="7"/>
        <v>-1000000</v>
      </c>
      <c r="T128" s="42" t="s">
        <v>645</v>
      </c>
      <c r="U128" t="s">
        <v>340</v>
      </c>
    </row>
    <row r="129" spans="1:21">
      <c r="A129" t="s">
        <v>942</v>
      </c>
      <c r="B129" t="s">
        <v>340</v>
      </c>
      <c r="C129" t="str">
        <f t="shared" si="4"/>
        <v>21010102001P1103</v>
      </c>
      <c r="D129" t="s">
        <v>909</v>
      </c>
      <c r="E129">
        <v>21010102001</v>
      </c>
      <c r="F129" t="s">
        <v>646</v>
      </c>
      <c r="G129" t="s">
        <v>915</v>
      </c>
      <c r="H129">
        <v>5</v>
      </c>
      <c r="I129" t="s">
        <v>912</v>
      </c>
      <c r="J129" t="s">
        <v>912</v>
      </c>
      <c r="K129" t="s">
        <v>1862</v>
      </c>
      <c r="L129" t="s">
        <v>1863</v>
      </c>
      <c r="M129">
        <v>0</v>
      </c>
      <c r="N129">
        <v>5229000</v>
      </c>
      <c r="O129">
        <v>0</v>
      </c>
      <c r="P129">
        <v>794.01</v>
      </c>
      <c r="Q129">
        <v>6</v>
      </c>
      <c r="R129" s="125">
        <f t="shared" si="7"/>
        <v>-5229000</v>
      </c>
      <c r="T129" s="42" t="s">
        <v>645</v>
      </c>
      <c r="U129" t="s">
        <v>340</v>
      </c>
    </row>
    <row r="130" spans="1:21">
      <c r="C130" t="str">
        <f>+CONCATENATE(E130,K130)</f>
        <v>21010102002</v>
      </c>
      <c r="D130" t="s">
        <v>909</v>
      </c>
      <c r="E130">
        <v>21010102002</v>
      </c>
      <c r="F130" t="s">
        <v>1343</v>
      </c>
      <c r="G130" t="s">
        <v>915</v>
      </c>
      <c r="H130">
        <v>5</v>
      </c>
      <c r="I130" t="s">
        <v>911</v>
      </c>
      <c r="J130" t="s">
        <v>912</v>
      </c>
      <c r="M130">
        <v>750936420</v>
      </c>
      <c r="N130">
        <v>940407250</v>
      </c>
      <c r="O130">
        <v>109786.03</v>
      </c>
      <c r="P130">
        <v>138556.72</v>
      </c>
      <c r="Q130">
        <v>6</v>
      </c>
      <c r="T130" s="42" t="s">
        <v>1429</v>
      </c>
    </row>
    <row r="131" spans="1:21">
      <c r="A131" t="str">
        <f>+VLOOKUP(C131,'Base Plan de cuentas'!B:L,11,0)</f>
        <v>Proveedores locales</v>
      </c>
      <c r="B131" t="str">
        <f>+VLOOKUP(C131,'Base Plan de cuentas'!B:K,10,0)</f>
        <v>Acreedores Varios  (Nota 5 – m)</v>
      </c>
      <c r="C131" t="str">
        <f>+CONCATENATE(E131,K131)</f>
        <v>21010102002P1007GS</v>
      </c>
      <c r="D131" t="s">
        <v>909</v>
      </c>
      <c r="E131">
        <v>21010102002</v>
      </c>
      <c r="F131" t="s">
        <v>1343</v>
      </c>
      <c r="G131" t="s">
        <v>915</v>
      </c>
      <c r="H131">
        <v>5</v>
      </c>
      <c r="I131" t="s">
        <v>912</v>
      </c>
      <c r="J131" t="s">
        <v>912</v>
      </c>
      <c r="K131" t="s">
        <v>651</v>
      </c>
      <c r="L131" t="s">
        <v>524</v>
      </c>
      <c r="M131">
        <v>0</v>
      </c>
      <c r="N131">
        <v>95056104</v>
      </c>
      <c r="O131">
        <v>157.59</v>
      </c>
      <c r="P131">
        <v>14591.63</v>
      </c>
      <c r="Q131">
        <v>6</v>
      </c>
      <c r="R131" s="125">
        <f t="shared" si="7"/>
        <v>-95056104</v>
      </c>
      <c r="T131" s="42" t="s">
        <v>1429</v>
      </c>
      <c r="U131" t="s">
        <v>340</v>
      </c>
    </row>
    <row r="132" spans="1:21">
      <c r="A132" t="s">
        <v>942</v>
      </c>
      <c r="B132" t="s">
        <v>340</v>
      </c>
      <c r="C132" t="str">
        <f>+CONCATENATE(E132,K132)</f>
        <v>21010102002P1094GS</v>
      </c>
      <c r="D132" t="s">
        <v>909</v>
      </c>
      <c r="E132">
        <v>21010102002</v>
      </c>
      <c r="F132" t="s">
        <v>1343</v>
      </c>
      <c r="G132" t="s">
        <v>915</v>
      </c>
      <c r="H132">
        <v>5</v>
      </c>
      <c r="I132" t="s">
        <v>912</v>
      </c>
      <c r="J132" t="s">
        <v>912</v>
      </c>
      <c r="K132" t="s">
        <v>1870</v>
      </c>
      <c r="L132" t="s">
        <v>1871</v>
      </c>
      <c r="M132">
        <v>0</v>
      </c>
      <c r="N132">
        <v>3300000</v>
      </c>
      <c r="O132">
        <v>0</v>
      </c>
      <c r="P132">
        <v>501.1</v>
      </c>
      <c r="Q132">
        <v>6</v>
      </c>
      <c r="R132" s="125">
        <f t="shared" si="7"/>
        <v>-3300000</v>
      </c>
      <c r="T132" s="42" t="s">
        <v>1429</v>
      </c>
      <c r="U132" t="s">
        <v>340</v>
      </c>
    </row>
    <row r="133" spans="1:21">
      <c r="A133" t="s">
        <v>942</v>
      </c>
      <c r="B133" t="s">
        <v>340</v>
      </c>
      <c r="C133" t="str">
        <f t="shared" ref="C133:C193" si="8">+CONCATENATE(E133,K133)</f>
        <v>21010102002P1095US</v>
      </c>
      <c r="D133" t="s">
        <v>909</v>
      </c>
      <c r="E133">
        <v>21010102002</v>
      </c>
      <c r="F133" t="s">
        <v>1343</v>
      </c>
      <c r="G133" t="s">
        <v>915</v>
      </c>
      <c r="H133">
        <v>5</v>
      </c>
      <c r="I133" t="s">
        <v>912</v>
      </c>
      <c r="J133" t="s">
        <v>912</v>
      </c>
      <c r="K133" t="s">
        <v>1873</v>
      </c>
      <c r="L133" t="s">
        <v>1874</v>
      </c>
      <c r="M133">
        <v>1546121</v>
      </c>
      <c r="N133">
        <v>87001930</v>
      </c>
      <c r="O133">
        <v>0</v>
      </c>
      <c r="P133">
        <v>12976.26</v>
      </c>
      <c r="Q133">
        <v>6</v>
      </c>
      <c r="R133" s="125">
        <f t="shared" si="7"/>
        <v>-85455809</v>
      </c>
      <c r="T133" s="42" t="s">
        <v>1429</v>
      </c>
      <c r="U133" t="s">
        <v>340</v>
      </c>
    </row>
    <row r="134" spans="1:21">
      <c r="A134" t="s">
        <v>942</v>
      </c>
      <c r="B134" t="s">
        <v>340</v>
      </c>
      <c r="C134" t="str">
        <f t="shared" si="8"/>
        <v>21010102002P1096GS</v>
      </c>
      <c r="D134" t="s">
        <v>909</v>
      </c>
      <c r="E134">
        <v>21010102002</v>
      </c>
      <c r="F134" t="s">
        <v>1343</v>
      </c>
      <c r="G134" t="s">
        <v>915</v>
      </c>
      <c r="H134">
        <v>5</v>
      </c>
      <c r="I134" t="s">
        <v>912</v>
      </c>
      <c r="J134" t="s">
        <v>912</v>
      </c>
      <c r="K134" t="s">
        <v>1877</v>
      </c>
      <c r="L134" t="s">
        <v>1878</v>
      </c>
      <c r="M134">
        <v>0</v>
      </c>
      <c r="N134">
        <v>440000</v>
      </c>
      <c r="O134">
        <v>0</v>
      </c>
      <c r="P134">
        <v>66.81</v>
      </c>
      <c r="Q134">
        <v>6</v>
      </c>
      <c r="R134" s="125">
        <f t="shared" si="7"/>
        <v>-440000</v>
      </c>
      <c r="T134" s="42" t="s">
        <v>1429</v>
      </c>
      <c r="U134" t="s">
        <v>340</v>
      </c>
    </row>
    <row r="135" spans="1:21">
      <c r="A135" t="s">
        <v>942</v>
      </c>
      <c r="B135" t="s">
        <v>340</v>
      </c>
      <c r="C135" t="str">
        <f t="shared" si="8"/>
        <v>21010102002P1097US</v>
      </c>
      <c r="D135" t="s">
        <v>909</v>
      </c>
      <c r="E135">
        <v>21010102002</v>
      </c>
      <c r="F135" t="s">
        <v>1343</v>
      </c>
      <c r="G135" t="s">
        <v>915</v>
      </c>
      <c r="H135">
        <v>5</v>
      </c>
      <c r="I135" t="s">
        <v>912</v>
      </c>
      <c r="J135" t="s">
        <v>912</v>
      </c>
      <c r="K135" t="s">
        <v>1880</v>
      </c>
      <c r="L135" t="s">
        <v>1881</v>
      </c>
      <c r="M135">
        <v>0</v>
      </c>
      <c r="N135">
        <v>5218917</v>
      </c>
      <c r="O135">
        <v>0</v>
      </c>
      <c r="P135">
        <v>792.48</v>
      </c>
      <c r="Q135">
        <v>6</v>
      </c>
      <c r="R135" s="125">
        <f t="shared" si="7"/>
        <v>-5218917</v>
      </c>
      <c r="T135" s="42" t="s">
        <v>1429</v>
      </c>
      <c r="U135" t="s">
        <v>340</v>
      </c>
    </row>
    <row r="136" spans="1:21">
      <c r="C136" t="str">
        <f t="shared" si="8"/>
        <v>21010102003</v>
      </c>
      <c r="D136" t="s">
        <v>909</v>
      </c>
      <c r="E136">
        <v>21010102003</v>
      </c>
      <c r="F136" t="s">
        <v>677</v>
      </c>
      <c r="G136" t="s">
        <v>915</v>
      </c>
      <c r="H136">
        <v>5</v>
      </c>
      <c r="I136" t="s">
        <v>911</v>
      </c>
      <c r="J136" t="s">
        <v>912</v>
      </c>
      <c r="M136">
        <v>3404677863429</v>
      </c>
      <c r="N136">
        <v>3442227912314</v>
      </c>
      <c r="O136">
        <v>458072192.88</v>
      </c>
      <c r="P136">
        <v>463784934.41000003</v>
      </c>
      <c r="Q136">
        <v>6</v>
      </c>
      <c r="T136" s="42" t="s">
        <v>676</v>
      </c>
    </row>
    <row r="137" spans="1:21">
      <c r="A137" t="str">
        <f>+VLOOKUP(C137,'Base Plan de cuentas'!B:L,11,0)</f>
        <v>Deudas Financieras</v>
      </c>
      <c r="B137" t="str">
        <f>+VLOOKUP(C137,'Base Plan de cuentas'!B:K,10,0)</f>
        <v>Acreedores por Intermediación (Nota 5 - m)</v>
      </c>
      <c r="C137" t="str">
        <f t="shared" si="8"/>
        <v>210101020031001GS</v>
      </c>
      <c r="D137" t="s">
        <v>909</v>
      </c>
      <c r="E137">
        <v>21010102003</v>
      </c>
      <c r="F137" t="s">
        <v>677</v>
      </c>
      <c r="G137" t="s">
        <v>915</v>
      </c>
      <c r="H137">
        <v>5</v>
      </c>
      <c r="I137" t="s">
        <v>912</v>
      </c>
      <c r="J137" t="s">
        <v>912</v>
      </c>
      <c r="K137" t="s">
        <v>995</v>
      </c>
      <c r="L137" t="s">
        <v>996</v>
      </c>
      <c r="M137">
        <v>68586756059</v>
      </c>
      <c r="N137">
        <v>68972946027</v>
      </c>
      <c r="O137">
        <v>9222290.6600000001</v>
      </c>
      <c r="P137">
        <v>9280932.6799999997</v>
      </c>
      <c r="Q137">
        <v>6</v>
      </c>
      <c r="R137" s="125">
        <f t="shared" si="7"/>
        <v>-386189968</v>
      </c>
      <c r="T137" s="42" t="s">
        <v>676</v>
      </c>
      <c r="U137" t="s">
        <v>392</v>
      </c>
    </row>
    <row r="138" spans="1:21">
      <c r="A138" t="str">
        <f>+VLOOKUP(C138,'Base Plan de cuentas'!B:L,11,0)</f>
        <v>Deudas Financieras</v>
      </c>
      <c r="B138" t="str">
        <f>+VLOOKUP(C138,'Base Plan de cuentas'!B:K,10,0)</f>
        <v>Acreedores por Intermediación (Nota 5 - m)</v>
      </c>
      <c r="C138" t="str">
        <f t="shared" si="8"/>
        <v>210101020031002US</v>
      </c>
      <c r="D138" t="s">
        <v>909</v>
      </c>
      <c r="E138">
        <v>21010102003</v>
      </c>
      <c r="F138" t="s">
        <v>677</v>
      </c>
      <c r="G138" t="s">
        <v>915</v>
      </c>
      <c r="H138">
        <v>5</v>
      </c>
      <c r="I138" t="s">
        <v>912</v>
      </c>
      <c r="J138" t="s">
        <v>912</v>
      </c>
      <c r="K138" t="s">
        <v>997</v>
      </c>
      <c r="L138" t="s">
        <v>998</v>
      </c>
      <c r="M138">
        <v>6027358186</v>
      </c>
      <c r="N138">
        <v>6124570387</v>
      </c>
      <c r="O138">
        <v>807938.55</v>
      </c>
      <c r="P138">
        <v>822699.99</v>
      </c>
      <c r="Q138">
        <v>6</v>
      </c>
      <c r="R138" s="125">
        <f t="shared" si="7"/>
        <v>-97212201</v>
      </c>
      <c r="T138" s="42" t="s">
        <v>676</v>
      </c>
      <c r="U138" t="s">
        <v>392</v>
      </c>
    </row>
    <row r="139" spans="1:21">
      <c r="A139" t="str">
        <f>+VLOOKUP(C139,'Base Plan de cuentas'!B:L,11,0)</f>
        <v>Deudas Financieras</v>
      </c>
      <c r="B139" t="str">
        <f>+VLOOKUP(C139,'Base Plan de cuentas'!B:K,10,0)</f>
        <v>Acreedores por Intermediación (Nota 5 - m)</v>
      </c>
      <c r="C139" t="str">
        <f t="shared" si="8"/>
        <v>210101020031003GS</v>
      </c>
      <c r="D139" t="s">
        <v>909</v>
      </c>
      <c r="E139">
        <v>21010102003</v>
      </c>
      <c r="F139" t="s">
        <v>677</v>
      </c>
      <c r="G139" t="s">
        <v>915</v>
      </c>
      <c r="H139">
        <v>5</v>
      </c>
      <c r="I139" t="s">
        <v>912</v>
      </c>
      <c r="J139" t="s">
        <v>912</v>
      </c>
      <c r="K139" t="s">
        <v>1076</v>
      </c>
      <c r="L139" t="s">
        <v>1077</v>
      </c>
      <c r="M139">
        <v>590257937623</v>
      </c>
      <c r="N139">
        <v>603542120270</v>
      </c>
      <c r="O139">
        <v>77965960.879999995</v>
      </c>
      <c r="P139">
        <v>79983132.209999993</v>
      </c>
      <c r="Q139">
        <v>6</v>
      </c>
      <c r="R139" s="125">
        <f t="shared" si="7"/>
        <v>-13284182647</v>
      </c>
      <c r="T139" s="42" t="s">
        <v>676</v>
      </c>
      <c r="U139" t="s">
        <v>392</v>
      </c>
    </row>
    <row r="140" spans="1:21">
      <c r="A140" t="str">
        <f>+VLOOKUP(C140,'Base Plan de cuentas'!B:L,11,0)</f>
        <v>Deudas Financieras</v>
      </c>
      <c r="B140" t="str">
        <f>+VLOOKUP(C140,'Base Plan de cuentas'!B:K,10,0)</f>
        <v>Acreedores por Intermediación (Nota 5 - m)</v>
      </c>
      <c r="C140" t="str">
        <f t="shared" si="8"/>
        <v>210101020031004US</v>
      </c>
      <c r="D140" t="s">
        <v>909</v>
      </c>
      <c r="E140">
        <v>21010102003</v>
      </c>
      <c r="F140" t="s">
        <v>677</v>
      </c>
      <c r="G140" t="s">
        <v>915</v>
      </c>
      <c r="H140">
        <v>5</v>
      </c>
      <c r="I140" t="s">
        <v>912</v>
      </c>
      <c r="J140" t="s">
        <v>912</v>
      </c>
      <c r="K140" t="s">
        <v>1078</v>
      </c>
      <c r="L140" t="s">
        <v>1079</v>
      </c>
      <c r="M140">
        <v>305099160356</v>
      </c>
      <c r="N140">
        <v>316016091459</v>
      </c>
      <c r="O140">
        <v>41874014.270000003</v>
      </c>
      <c r="P140">
        <v>43531724.119999997</v>
      </c>
      <c r="Q140">
        <v>6</v>
      </c>
      <c r="R140" s="125">
        <f t="shared" si="7"/>
        <v>-10916931103</v>
      </c>
      <c r="T140" s="42" t="s">
        <v>676</v>
      </c>
      <c r="U140" t="s">
        <v>392</v>
      </c>
    </row>
    <row r="141" spans="1:21">
      <c r="A141" t="s">
        <v>943</v>
      </c>
      <c r="B141" t="s">
        <v>392</v>
      </c>
      <c r="C141" t="str">
        <f t="shared" si="8"/>
        <v>2101010200323059GS</v>
      </c>
      <c r="D141" t="s">
        <v>909</v>
      </c>
      <c r="E141">
        <v>21010102003</v>
      </c>
      <c r="F141" t="s">
        <v>677</v>
      </c>
      <c r="G141" t="s">
        <v>915</v>
      </c>
      <c r="H141">
        <v>5</v>
      </c>
      <c r="I141" t="s">
        <v>912</v>
      </c>
      <c r="J141" t="s">
        <v>912</v>
      </c>
      <c r="K141" t="s">
        <v>1864</v>
      </c>
      <c r="L141" t="s">
        <v>1865</v>
      </c>
      <c r="M141">
        <v>4974691</v>
      </c>
      <c r="N141">
        <v>5006129</v>
      </c>
      <c r="O141">
        <v>706.74</v>
      </c>
      <c r="P141">
        <v>711.51</v>
      </c>
      <c r="Q141">
        <v>6</v>
      </c>
      <c r="R141" s="125">
        <f t="shared" si="7"/>
        <v>-31438</v>
      </c>
      <c r="T141" s="42" t="s">
        <v>676</v>
      </c>
      <c r="U141" t="s">
        <v>392</v>
      </c>
    </row>
    <row r="142" spans="1:21">
      <c r="A142" t="str">
        <f>+VLOOKUP(C142,'Base Plan de cuentas'!B:L,11,0)</f>
        <v>Deudas Financieras</v>
      </c>
      <c r="B142" t="str">
        <f>+VLOOKUP(C142,'Base Plan de cuentas'!B:K,10,0)</f>
        <v>Acreedores por Intermediación (Nota 5 - m)</v>
      </c>
      <c r="C142" t="str">
        <f t="shared" si="8"/>
        <v>2101010200323358GS</v>
      </c>
      <c r="D142" t="s">
        <v>909</v>
      </c>
      <c r="E142">
        <v>21010102003</v>
      </c>
      <c r="F142" t="s">
        <v>677</v>
      </c>
      <c r="G142" t="s">
        <v>915</v>
      </c>
      <c r="H142">
        <v>5</v>
      </c>
      <c r="I142" t="s">
        <v>912</v>
      </c>
      <c r="J142" t="s">
        <v>912</v>
      </c>
      <c r="K142" t="s">
        <v>521</v>
      </c>
      <c r="L142" t="s">
        <v>522</v>
      </c>
      <c r="M142">
        <v>16540055</v>
      </c>
      <c r="N142">
        <v>58108257</v>
      </c>
      <c r="O142">
        <v>2302.75</v>
      </c>
      <c r="P142">
        <v>8614.7800000000007</v>
      </c>
      <c r="Q142">
        <v>6</v>
      </c>
      <c r="R142" s="125">
        <f t="shared" si="7"/>
        <v>-41568202</v>
      </c>
      <c r="T142" s="42" t="s">
        <v>676</v>
      </c>
      <c r="U142" t="s">
        <v>392</v>
      </c>
    </row>
    <row r="143" spans="1:21">
      <c r="A143" t="str">
        <f>+VLOOKUP(C143,'Base Plan de cuentas'!B:L,11,0)</f>
        <v>Deudas Financieras</v>
      </c>
      <c r="B143" t="str">
        <f>+VLOOKUP(C143,'Base Plan de cuentas'!B:K,10,0)</f>
        <v>Acreedores por Intermediación (Nota 5 - m)</v>
      </c>
      <c r="C143" t="str">
        <f t="shared" si="8"/>
        <v>2101010200323539GS</v>
      </c>
      <c r="D143" t="s">
        <v>909</v>
      </c>
      <c r="E143">
        <v>21010102003</v>
      </c>
      <c r="F143" t="s">
        <v>677</v>
      </c>
      <c r="G143" t="s">
        <v>915</v>
      </c>
      <c r="H143">
        <v>5</v>
      </c>
      <c r="I143" t="s">
        <v>912</v>
      </c>
      <c r="J143" t="s">
        <v>912</v>
      </c>
      <c r="K143" t="s">
        <v>532</v>
      </c>
      <c r="L143" t="s">
        <v>533</v>
      </c>
      <c r="M143">
        <v>40629716609</v>
      </c>
      <c r="N143">
        <v>44269227409</v>
      </c>
      <c r="O143">
        <v>5522435.3899999997</v>
      </c>
      <c r="P143">
        <v>6075086.3899999997</v>
      </c>
      <c r="Q143">
        <v>6</v>
      </c>
      <c r="R143" s="125">
        <f t="shared" si="7"/>
        <v>-3639510800</v>
      </c>
      <c r="T143" s="42" t="s">
        <v>676</v>
      </c>
      <c r="U143" t="s">
        <v>392</v>
      </c>
    </row>
    <row r="144" spans="1:21">
      <c r="A144" t="str">
        <f>+VLOOKUP(C144,'Base Plan de cuentas'!B:L,11,0)</f>
        <v>Deudas Financieras</v>
      </c>
      <c r="B144" t="str">
        <f>+VLOOKUP(C144,'Base Plan de cuentas'!B:K,10,0)</f>
        <v>Acreedores por Intermediación (Nota 5 - m)</v>
      </c>
      <c r="C144" t="str">
        <f t="shared" si="8"/>
        <v>2101010200323661GS</v>
      </c>
      <c r="D144" t="s">
        <v>909</v>
      </c>
      <c r="E144">
        <v>21010102003</v>
      </c>
      <c r="F144" t="s">
        <v>677</v>
      </c>
      <c r="G144" t="s">
        <v>915</v>
      </c>
      <c r="H144">
        <v>5</v>
      </c>
      <c r="I144" t="s">
        <v>912</v>
      </c>
      <c r="J144" t="s">
        <v>912</v>
      </c>
      <c r="K144" t="s">
        <v>537</v>
      </c>
      <c r="L144" t="s">
        <v>427</v>
      </c>
      <c r="M144">
        <v>72857231834</v>
      </c>
      <c r="N144">
        <v>72872761372</v>
      </c>
      <c r="O144">
        <v>9598650.2799999993</v>
      </c>
      <c r="P144">
        <v>9601008.4000000004</v>
      </c>
      <c r="Q144">
        <v>6</v>
      </c>
      <c r="R144" s="125">
        <f t="shared" si="7"/>
        <v>-15529538</v>
      </c>
      <c r="T144" s="42" t="s">
        <v>676</v>
      </c>
      <c r="U144" t="s">
        <v>392</v>
      </c>
    </row>
    <row r="145" spans="1:21">
      <c r="A145" t="str">
        <f>+VLOOKUP(C145,'Base Plan de cuentas'!B:L,11,0)</f>
        <v>Deudas Financieras</v>
      </c>
      <c r="B145" t="str">
        <f>+VLOOKUP(C145,'Base Plan de cuentas'!B:K,10,0)</f>
        <v>Acreedores por Intermediación (Nota 5 - m)</v>
      </c>
      <c r="C145" t="str">
        <f t="shared" si="8"/>
        <v>2101010200323661US</v>
      </c>
      <c r="D145" t="s">
        <v>909</v>
      </c>
      <c r="E145">
        <v>21010102003</v>
      </c>
      <c r="F145" t="s">
        <v>677</v>
      </c>
      <c r="G145" t="s">
        <v>915</v>
      </c>
      <c r="H145">
        <v>5</v>
      </c>
      <c r="I145" t="s">
        <v>912</v>
      </c>
      <c r="J145" t="s">
        <v>912</v>
      </c>
      <c r="K145" t="s">
        <v>538</v>
      </c>
      <c r="L145" t="s">
        <v>427</v>
      </c>
      <c r="M145">
        <v>52348336818</v>
      </c>
      <c r="N145">
        <v>53699858951</v>
      </c>
      <c r="O145">
        <v>6684864.1500000004</v>
      </c>
      <c r="P145">
        <v>6890089.5499999998</v>
      </c>
      <c r="Q145">
        <v>6</v>
      </c>
      <c r="R145" s="125">
        <f t="shared" si="7"/>
        <v>-1351522133</v>
      </c>
      <c r="T145" s="42" t="s">
        <v>676</v>
      </c>
      <c r="U145" t="s">
        <v>392</v>
      </c>
    </row>
    <row r="146" spans="1:21">
      <c r="A146" t="str">
        <f>+VLOOKUP(C146,'Base Plan de cuentas'!B:L,11,0)</f>
        <v>Deudas Financieras</v>
      </c>
      <c r="B146" t="str">
        <f>+VLOOKUP(C146,'Base Plan de cuentas'!B:K,10,0)</f>
        <v>Acreedores por Intermediación (Nota 5 - m)</v>
      </c>
      <c r="C146" t="str">
        <f t="shared" si="8"/>
        <v>2101010200333021US</v>
      </c>
      <c r="D146" t="s">
        <v>909</v>
      </c>
      <c r="E146">
        <v>21010102003</v>
      </c>
      <c r="F146" t="s">
        <v>677</v>
      </c>
      <c r="G146" t="s">
        <v>915</v>
      </c>
      <c r="H146">
        <v>5</v>
      </c>
      <c r="I146" t="s">
        <v>912</v>
      </c>
      <c r="J146" t="s">
        <v>912</v>
      </c>
      <c r="K146" t="s">
        <v>1084</v>
      </c>
      <c r="L146" t="s">
        <v>1582</v>
      </c>
      <c r="M146">
        <v>364721503972</v>
      </c>
      <c r="N146">
        <v>372538368546</v>
      </c>
      <c r="O146">
        <v>49430147.490000002</v>
      </c>
      <c r="P146">
        <v>50617119.659999996</v>
      </c>
      <c r="Q146">
        <v>6</v>
      </c>
      <c r="R146" s="125">
        <f t="shared" si="7"/>
        <v>-7816864574</v>
      </c>
      <c r="T146" s="42" t="s">
        <v>676</v>
      </c>
      <c r="U146" t="s">
        <v>392</v>
      </c>
    </row>
    <row r="147" spans="1:21">
      <c r="A147" t="s">
        <v>943</v>
      </c>
      <c r="B147" t="s">
        <v>392</v>
      </c>
      <c r="C147" t="str">
        <f t="shared" si="8"/>
        <v>2101010200338315GS</v>
      </c>
      <c r="D147" t="s">
        <v>909</v>
      </c>
      <c r="E147">
        <v>21010102003</v>
      </c>
      <c r="F147" t="s">
        <v>677</v>
      </c>
      <c r="G147" t="s">
        <v>915</v>
      </c>
      <c r="H147">
        <v>5</v>
      </c>
      <c r="I147" t="s">
        <v>912</v>
      </c>
      <c r="J147" t="s">
        <v>912</v>
      </c>
      <c r="K147" t="s">
        <v>1866</v>
      </c>
      <c r="L147" t="s">
        <v>1867</v>
      </c>
      <c r="M147">
        <v>4919605</v>
      </c>
      <c r="N147">
        <v>4935893</v>
      </c>
      <c r="O147">
        <v>712.67</v>
      </c>
      <c r="P147">
        <v>715.14</v>
      </c>
      <c r="Q147">
        <v>6</v>
      </c>
      <c r="R147" s="125">
        <f t="shared" si="7"/>
        <v>-16288</v>
      </c>
      <c r="T147" s="42" t="s">
        <v>676</v>
      </c>
      <c r="U147" t="s">
        <v>392</v>
      </c>
    </row>
    <row r="148" spans="1:21">
      <c r="A148" t="s">
        <v>943</v>
      </c>
      <c r="B148" t="s">
        <v>392</v>
      </c>
      <c r="C148" t="str">
        <f t="shared" si="8"/>
        <v>2101010200353663GS</v>
      </c>
      <c r="D148" t="s">
        <v>909</v>
      </c>
      <c r="E148">
        <v>21010102003</v>
      </c>
      <c r="F148" t="s">
        <v>677</v>
      </c>
      <c r="G148" t="s">
        <v>915</v>
      </c>
      <c r="H148">
        <v>5</v>
      </c>
      <c r="I148" t="s">
        <v>912</v>
      </c>
      <c r="J148" t="s">
        <v>912</v>
      </c>
      <c r="K148" t="s">
        <v>1875</v>
      </c>
      <c r="L148" t="s">
        <v>1876</v>
      </c>
      <c r="M148">
        <v>10024700000</v>
      </c>
      <c r="N148">
        <v>10025000000</v>
      </c>
      <c r="O148">
        <v>1484263.38</v>
      </c>
      <c r="P148">
        <v>1484308.93</v>
      </c>
      <c r="Q148">
        <v>6</v>
      </c>
      <c r="R148" s="125">
        <f t="shared" si="7"/>
        <v>-300000</v>
      </c>
      <c r="T148" s="42" t="s">
        <v>676</v>
      </c>
      <c r="U148" t="s">
        <v>392</v>
      </c>
    </row>
    <row r="149" spans="1:21">
      <c r="A149" t="s">
        <v>943</v>
      </c>
      <c r="B149" t="s">
        <v>392</v>
      </c>
      <c r="C149" t="str">
        <f t="shared" si="8"/>
        <v>2101010200354006US</v>
      </c>
      <c r="D149" t="s">
        <v>909</v>
      </c>
      <c r="E149">
        <v>21010102003</v>
      </c>
      <c r="F149" t="s">
        <v>677</v>
      </c>
      <c r="G149" t="s">
        <v>915</v>
      </c>
      <c r="H149">
        <v>5</v>
      </c>
      <c r="I149" t="s">
        <v>912</v>
      </c>
      <c r="J149" t="s">
        <v>912</v>
      </c>
      <c r="K149" t="s">
        <v>1879</v>
      </c>
      <c r="L149" t="s">
        <v>1852</v>
      </c>
      <c r="M149">
        <v>32868692</v>
      </c>
      <c r="N149">
        <v>33058685</v>
      </c>
      <c r="O149">
        <v>5001.03</v>
      </c>
      <c r="P149">
        <v>5029.88</v>
      </c>
      <c r="Q149">
        <v>6</v>
      </c>
      <c r="R149" s="125">
        <f t="shared" si="7"/>
        <v>-189993</v>
      </c>
      <c r="T149" s="42" t="s">
        <v>676</v>
      </c>
      <c r="U149" t="s">
        <v>392</v>
      </c>
    </row>
    <row r="150" spans="1:21">
      <c r="C150" t="str">
        <f t="shared" si="8"/>
        <v>21010102005</v>
      </c>
      <c r="D150" t="s">
        <v>909</v>
      </c>
      <c r="E150">
        <v>21010102005</v>
      </c>
      <c r="F150" t="s">
        <v>1013</v>
      </c>
      <c r="G150" t="s">
        <v>915</v>
      </c>
      <c r="H150">
        <v>5</v>
      </c>
      <c r="I150" t="s">
        <v>911</v>
      </c>
      <c r="J150" t="s">
        <v>912</v>
      </c>
      <c r="M150">
        <v>379644678</v>
      </c>
      <c r="N150">
        <v>384697112</v>
      </c>
      <c r="O150">
        <v>48969.15</v>
      </c>
      <c r="P150">
        <v>49736.35</v>
      </c>
      <c r="Q150">
        <v>6</v>
      </c>
      <c r="T150" s="42" t="s">
        <v>1034</v>
      </c>
    </row>
    <row r="151" spans="1:21">
      <c r="A151" t="str">
        <f>+VLOOKUP(C151,'Base Plan de cuentas'!B:L,11,0)</f>
        <v>Proveedores locales</v>
      </c>
      <c r="B151" t="str">
        <f>+VLOOKUP(C151,'Base Plan de cuentas'!B:K,10,0)</f>
        <v>Acreedores Varios  (Nota 5 – m)</v>
      </c>
      <c r="C151" t="str">
        <f t="shared" si="8"/>
        <v>21010102005P1021US</v>
      </c>
      <c r="D151" t="s">
        <v>909</v>
      </c>
      <c r="E151">
        <v>21010102005</v>
      </c>
      <c r="F151" t="s">
        <v>1013</v>
      </c>
      <c r="G151" t="s">
        <v>915</v>
      </c>
      <c r="H151">
        <v>5</v>
      </c>
      <c r="I151" t="s">
        <v>912</v>
      </c>
      <c r="J151" t="s">
        <v>912</v>
      </c>
      <c r="K151" t="s">
        <v>1014</v>
      </c>
      <c r="L151" t="s">
        <v>1015</v>
      </c>
      <c r="M151">
        <v>357541364</v>
      </c>
      <c r="N151">
        <v>362593798</v>
      </c>
      <c r="O151">
        <v>46057.15</v>
      </c>
      <c r="P151">
        <v>46824.35</v>
      </c>
      <c r="Q151">
        <v>6</v>
      </c>
      <c r="R151" s="125">
        <f t="shared" si="7"/>
        <v>-5052434</v>
      </c>
      <c r="T151" s="42" t="s">
        <v>1034</v>
      </c>
      <c r="U151" t="s">
        <v>340</v>
      </c>
    </row>
    <row r="152" spans="1:21">
      <c r="C152" t="str">
        <f t="shared" si="8"/>
        <v>23</v>
      </c>
      <c r="D152" t="s">
        <v>909</v>
      </c>
      <c r="E152">
        <v>23</v>
      </c>
      <c r="F152" t="s">
        <v>695</v>
      </c>
      <c r="G152" t="s">
        <v>915</v>
      </c>
      <c r="H152">
        <v>2</v>
      </c>
      <c r="I152" t="s">
        <v>911</v>
      </c>
      <c r="J152" t="s">
        <v>911</v>
      </c>
      <c r="M152">
        <v>413188363196</v>
      </c>
      <c r="N152">
        <v>415955707039</v>
      </c>
      <c r="O152">
        <v>56499714.990000002</v>
      </c>
      <c r="P152">
        <v>56919008.079999998</v>
      </c>
      <c r="Q152">
        <v>6</v>
      </c>
      <c r="T152" s="42" t="s">
        <v>694</v>
      </c>
    </row>
    <row r="153" spans="1:21">
      <c r="C153" t="str">
        <f t="shared" si="8"/>
        <v>23010</v>
      </c>
      <c r="D153" t="s">
        <v>909</v>
      </c>
      <c r="E153">
        <v>23010</v>
      </c>
      <c r="F153" t="s">
        <v>697</v>
      </c>
      <c r="G153" t="s">
        <v>915</v>
      </c>
      <c r="H153">
        <v>3</v>
      </c>
      <c r="I153" t="s">
        <v>911</v>
      </c>
      <c r="J153" t="s">
        <v>911</v>
      </c>
      <c r="M153">
        <v>413188363196</v>
      </c>
      <c r="N153">
        <v>415955707039</v>
      </c>
      <c r="O153">
        <v>56499714.990000002</v>
      </c>
      <c r="P153">
        <v>56919008.079999998</v>
      </c>
      <c r="Q153">
        <v>6</v>
      </c>
      <c r="T153" s="42" t="s">
        <v>696</v>
      </c>
    </row>
    <row r="154" spans="1:21">
      <c r="C154" t="str">
        <f t="shared" si="8"/>
        <v>23010114</v>
      </c>
      <c r="D154" t="s">
        <v>909</v>
      </c>
      <c r="E154">
        <v>23010114</v>
      </c>
      <c r="F154" t="s">
        <v>697</v>
      </c>
      <c r="G154" t="s">
        <v>915</v>
      </c>
      <c r="H154">
        <v>4</v>
      </c>
      <c r="I154" t="s">
        <v>911</v>
      </c>
      <c r="J154" t="s">
        <v>911</v>
      </c>
      <c r="M154">
        <v>413188363196</v>
      </c>
      <c r="N154">
        <v>415955707039</v>
      </c>
      <c r="O154">
        <v>56499714.990000002</v>
      </c>
      <c r="P154">
        <v>56919008.079999998</v>
      </c>
      <c r="Q154">
        <v>6</v>
      </c>
      <c r="T154" s="42" t="s">
        <v>698</v>
      </c>
    </row>
    <row r="155" spans="1:21">
      <c r="A155" t="str">
        <f>+VLOOKUP(C155,'Base Plan de cuentas'!B:L,11,0)</f>
        <v>Deudas Financieras</v>
      </c>
      <c r="B155" t="str">
        <f>+VLOOKUP(C155,'Base Plan de cuentas'!B:K,10,0)</f>
        <v>Acreedores por Intermediación (Nota 5 - m)</v>
      </c>
      <c r="C155" t="str">
        <f t="shared" si="8"/>
        <v>23010114008</v>
      </c>
      <c r="D155" t="s">
        <v>909</v>
      </c>
      <c r="E155">
        <v>23010114008</v>
      </c>
      <c r="F155" t="s">
        <v>1092</v>
      </c>
      <c r="G155" t="s">
        <v>915</v>
      </c>
      <c r="H155">
        <v>5</v>
      </c>
      <c r="I155" t="s">
        <v>912</v>
      </c>
      <c r="J155" t="s">
        <v>911</v>
      </c>
      <c r="M155">
        <v>119670789149</v>
      </c>
      <c r="N155">
        <v>120416630837</v>
      </c>
      <c r="O155">
        <v>16429073.550000001</v>
      </c>
      <c r="P155">
        <v>16541872.279999999</v>
      </c>
      <c r="Q155">
        <v>6</v>
      </c>
      <c r="R155" s="125">
        <f>+M155-N155</f>
        <v>-745841688</v>
      </c>
      <c r="T155" s="42" t="s">
        <v>1119</v>
      </c>
      <c r="U155" t="s">
        <v>392</v>
      </c>
    </row>
    <row r="156" spans="1:21">
      <c r="A156" t="str">
        <f>+VLOOKUP(C156,'Base Plan de cuentas'!B:L,11,0)</f>
        <v>Deudas Financieras</v>
      </c>
      <c r="B156" t="str">
        <f>+VLOOKUP(C156,'Base Plan de cuentas'!B:K,10,0)</f>
        <v>Acreedores por Intermediación (Nota 5 - m)</v>
      </c>
      <c r="C156" t="str">
        <f t="shared" si="8"/>
        <v>23010114009</v>
      </c>
      <c r="D156" t="s">
        <v>909</v>
      </c>
      <c r="E156">
        <v>23010114009</v>
      </c>
      <c r="F156" t="s">
        <v>1365</v>
      </c>
      <c r="G156" t="s">
        <v>915</v>
      </c>
      <c r="H156">
        <v>5</v>
      </c>
      <c r="I156" t="s">
        <v>912</v>
      </c>
      <c r="J156" t="s">
        <v>911</v>
      </c>
      <c r="M156">
        <v>189040620346</v>
      </c>
      <c r="N156">
        <v>190797228828</v>
      </c>
      <c r="O156">
        <v>26032887.710000001</v>
      </c>
      <c r="P156">
        <v>26299158.600000001</v>
      </c>
      <c r="Q156">
        <v>6</v>
      </c>
      <c r="R156" s="125">
        <f>+M156-N156</f>
        <v>-1756608482</v>
      </c>
      <c r="T156" s="42" t="s">
        <v>1409</v>
      </c>
      <c r="U156" t="s">
        <v>392</v>
      </c>
    </row>
    <row r="157" spans="1:21">
      <c r="A157" t="str">
        <f>+VLOOKUP(C157,'Base Plan de cuentas'!B:L,11,0)</f>
        <v>Deudas Financieras</v>
      </c>
      <c r="B157" t="str">
        <f>+VLOOKUP(C157,'Base Plan de cuentas'!B:K,10,0)</f>
        <v>Acreedores por Intermediación (Nota 5 - m)</v>
      </c>
      <c r="C157" t="str">
        <f t="shared" si="8"/>
        <v>23010114011</v>
      </c>
      <c r="D157" t="s">
        <v>909</v>
      </c>
      <c r="E157">
        <v>23010114011</v>
      </c>
      <c r="F157" t="s">
        <v>1596</v>
      </c>
      <c r="G157" t="s">
        <v>915</v>
      </c>
      <c r="H157">
        <v>5</v>
      </c>
      <c r="I157" t="s">
        <v>912</v>
      </c>
      <c r="J157" t="s">
        <v>911</v>
      </c>
      <c r="M157">
        <v>36247664059</v>
      </c>
      <c r="N157">
        <v>36512557732</v>
      </c>
      <c r="O157">
        <v>5187055.21</v>
      </c>
      <c r="P157">
        <v>5227278.68</v>
      </c>
      <c r="Q157">
        <v>6</v>
      </c>
      <c r="R157" s="125">
        <f>+M157-N157</f>
        <v>-264893673</v>
      </c>
      <c r="T157" s="42" t="s">
        <v>1595</v>
      </c>
      <c r="U157" t="s">
        <v>392</v>
      </c>
    </row>
    <row r="158" spans="1:21">
      <c r="C158" t="str">
        <f t="shared" si="8"/>
        <v>25</v>
      </c>
      <c r="D158" t="s">
        <v>909</v>
      </c>
      <c r="E158">
        <v>25</v>
      </c>
      <c r="F158" t="s">
        <v>706</v>
      </c>
      <c r="G158" t="s">
        <v>915</v>
      </c>
      <c r="H158">
        <v>2</v>
      </c>
      <c r="I158" t="s">
        <v>911</v>
      </c>
      <c r="J158" t="s">
        <v>911</v>
      </c>
      <c r="M158">
        <v>4214457295</v>
      </c>
      <c r="N158">
        <v>4622528179</v>
      </c>
      <c r="O158">
        <v>580522.93000000005</v>
      </c>
      <c r="P158">
        <v>641759.87</v>
      </c>
      <c r="Q158">
        <v>6</v>
      </c>
      <c r="T158" s="42" t="s">
        <v>705</v>
      </c>
    </row>
    <row r="159" spans="1:21">
      <c r="C159" t="str">
        <f t="shared" si="8"/>
        <v>25010</v>
      </c>
      <c r="D159" t="s">
        <v>909</v>
      </c>
      <c r="E159">
        <v>25010</v>
      </c>
      <c r="F159" t="s">
        <v>708</v>
      </c>
      <c r="G159" t="s">
        <v>915</v>
      </c>
      <c r="H159">
        <v>3</v>
      </c>
      <c r="I159" t="s">
        <v>911</v>
      </c>
      <c r="J159" t="s">
        <v>911</v>
      </c>
      <c r="M159">
        <v>4214457295</v>
      </c>
      <c r="N159">
        <v>4622528179</v>
      </c>
      <c r="O159">
        <v>580522.93000000005</v>
      </c>
      <c r="P159">
        <v>641759.87</v>
      </c>
      <c r="Q159">
        <v>6</v>
      </c>
      <c r="T159" s="42" t="s">
        <v>707</v>
      </c>
    </row>
    <row r="160" spans="1:21">
      <c r="C160" t="str">
        <f t="shared" si="8"/>
        <v>25010140</v>
      </c>
      <c r="D160" t="s">
        <v>909</v>
      </c>
      <c r="E160">
        <v>25010140</v>
      </c>
      <c r="F160" t="s">
        <v>708</v>
      </c>
      <c r="G160" t="s">
        <v>915</v>
      </c>
      <c r="H160">
        <v>4</v>
      </c>
      <c r="I160" t="s">
        <v>911</v>
      </c>
      <c r="J160" t="s">
        <v>911</v>
      </c>
      <c r="M160">
        <v>2325409896</v>
      </c>
      <c r="N160">
        <v>2385195138</v>
      </c>
      <c r="O160">
        <v>313792.43</v>
      </c>
      <c r="P160">
        <v>322870.68</v>
      </c>
      <c r="Q160">
        <v>6</v>
      </c>
      <c r="T160" s="42" t="s">
        <v>709</v>
      </c>
    </row>
    <row r="161" spans="1:21">
      <c r="A161" t="str">
        <f>+VLOOKUP(C161,'Base Plan de cuentas'!B:L,11,0)</f>
        <v>Sueldos a Pagar</v>
      </c>
      <c r="B161" t="str">
        <f>+VLOOKUP(C161,'Base Plan de cuentas'!B:K,10,0)</f>
        <v>Sueldos a Pagar</v>
      </c>
      <c r="C161" t="str">
        <f t="shared" si="8"/>
        <v>25010140006</v>
      </c>
      <c r="D161" t="s">
        <v>909</v>
      </c>
      <c r="E161">
        <v>25010140006</v>
      </c>
      <c r="F161" t="s">
        <v>1366</v>
      </c>
      <c r="G161" t="s">
        <v>915</v>
      </c>
      <c r="H161">
        <v>5</v>
      </c>
      <c r="I161" t="s">
        <v>912</v>
      </c>
      <c r="J161" t="s">
        <v>911</v>
      </c>
      <c r="M161">
        <v>1680258603</v>
      </c>
      <c r="N161">
        <v>1689198603</v>
      </c>
      <c r="O161">
        <v>226437.29</v>
      </c>
      <c r="P161">
        <v>227794.81</v>
      </c>
      <c r="Q161">
        <v>6</v>
      </c>
      <c r="R161" s="125">
        <f>+M161-N161</f>
        <v>-8940000</v>
      </c>
      <c r="T161" s="42" t="s">
        <v>1430</v>
      </c>
      <c r="U161" t="s">
        <v>331</v>
      </c>
    </row>
    <row r="162" spans="1:21">
      <c r="A162" t="str">
        <f>+VLOOKUP(C162,'Base Plan de cuentas'!B:L,11,0)</f>
        <v>Obligaciones laborales y cargas sociales</v>
      </c>
      <c r="B162" t="str">
        <f>+VLOOKUP(C162,'Base Plan de cuentas'!B:K,10,0)</f>
        <v>Aportes y Retenciones a pagar</v>
      </c>
      <c r="C162" t="str">
        <f t="shared" si="8"/>
        <v>25010140009</v>
      </c>
      <c r="D162" t="s">
        <v>909</v>
      </c>
      <c r="E162">
        <v>25010140009</v>
      </c>
      <c r="F162" t="s">
        <v>337</v>
      </c>
      <c r="G162" t="s">
        <v>915</v>
      </c>
      <c r="H162">
        <v>5</v>
      </c>
      <c r="I162" t="s">
        <v>912</v>
      </c>
      <c r="J162" t="s">
        <v>911</v>
      </c>
      <c r="M162">
        <v>503005052</v>
      </c>
      <c r="N162">
        <v>553850294</v>
      </c>
      <c r="O162">
        <v>66976.28</v>
      </c>
      <c r="P162">
        <v>74697.009999999995</v>
      </c>
      <c r="Q162">
        <v>6</v>
      </c>
      <c r="R162" s="125">
        <f>+M162-N162</f>
        <v>-50845242</v>
      </c>
      <c r="T162" s="42" t="s">
        <v>712</v>
      </c>
      <c r="U162" t="s">
        <v>337</v>
      </c>
    </row>
    <row r="163" spans="1:21">
      <c r="C163" t="str">
        <f t="shared" si="8"/>
        <v>25010142</v>
      </c>
      <c r="D163" t="s">
        <v>909</v>
      </c>
      <c r="E163">
        <v>25010142</v>
      </c>
      <c r="F163" t="s">
        <v>714</v>
      </c>
      <c r="G163" t="s">
        <v>915</v>
      </c>
      <c r="H163">
        <v>4</v>
      </c>
      <c r="I163" t="s">
        <v>911</v>
      </c>
      <c r="J163" t="s">
        <v>911</v>
      </c>
      <c r="M163">
        <v>1889047399</v>
      </c>
      <c r="N163">
        <v>2237333041</v>
      </c>
      <c r="O163">
        <v>266730.5</v>
      </c>
      <c r="P163">
        <v>318889.19</v>
      </c>
      <c r="Q163">
        <v>6</v>
      </c>
      <c r="T163" s="42" t="s">
        <v>713</v>
      </c>
    </row>
    <row r="164" spans="1:21">
      <c r="A164" t="str">
        <f>+VLOOKUP(C164,'Base Plan de cuentas'!B:L,11,0)</f>
        <v>Imp. A la renta a pagar</v>
      </c>
      <c r="B164" t="str">
        <f>+VLOOKUP(C164,'Base Plan de cuentas'!B:K,10,0)</f>
        <v>Impuesto a la Renta a pagar</v>
      </c>
      <c r="C164" t="str">
        <f t="shared" si="8"/>
        <v>25010142001</v>
      </c>
      <c r="D164" t="s">
        <v>909</v>
      </c>
      <c r="E164">
        <v>25010142001</v>
      </c>
      <c r="F164" t="s">
        <v>716</v>
      </c>
      <c r="G164" t="s">
        <v>915</v>
      </c>
      <c r="H164">
        <v>5</v>
      </c>
      <c r="I164" t="s">
        <v>912</v>
      </c>
      <c r="J164" t="s">
        <v>911</v>
      </c>
      <c r="M164">
        <v>1051296853</v>
      </c>
      <c r="N164">
        <v>1344093457</v>
      </c>
      <c r="O164">
        <v>148112.12</v>
      </c>
      <c r="P164">
        <v>191842.71</v>
      </c>
      <c r="Q164">
        <v>6</v>
      </c>
      <c r="R164" s="125">
        <f>+M164-N164</f>
        <v>-292796604</v>
      </c>
      <c r="T164" s="42" t="s">
        <v>715</v>
      </c>
      <c r="U164" t="s">
        <v>19</v>
      </c>
    </row>
    <row r="165" spans="1:21">
      <c r="A165" t="str">
        <f>+VLOOKUP(C165,'Base Plan de cuentas'!B:L,11,0)</f>
        <v>IVA DF 10%</v>
      </c>
      <c r="B165" t="str">
        <f>+VLOOKUP(C165,'Base Plan de cuentas'!B:K,10,0)</f>
        <v>IVA Debito Fiscal</v>
      </c>
      <c r="C165" t="str">
        <f t="shared" si="8"/>
        <v>25010142002</v>
      </c>
      <c r="D165" t="s">
        <v>909</v>
      </c>
      <c r="E165">
        <v>25010142002</v>
      </c>
      <c r="F165" t="s">
        <v>1094</v>
      </c>
      <c r="G165" t="s">
        <v>915</v>
      </c>
      <c r="H165">
        <v>5</v>
      </c>
      <c r="I165" t="s">
        <v>912</v>
      </c>
      <c r="J165" t="s">
        <v>911</v>
      </c>
      <c r="M165">
        <v>837750546</v>
      </c>
      <c r="N165">
        <v>893239584</v>
      </c>
      <c r="O165">
        <v>118618.38</v>
      </c>
      <c r="P165">
        <v>127046.48</v>
      </c>
      <c r="Q165">
        <v>6</v>
      </c>
      <c r="R165" s="125">
        <f>+M165-N165</f>
        <v>-55489038</v>
      </c>
      <c r="T165" s="42" t="s">
        <v>1121</v>
      </c>
      <c r="U165" t="s">
        <v>187</v>
      </c>
    </row>
    <row r="166" spans="1:21">
      <c r="C166" t="str">
        <f t="shared" si="8"/>
        <v>26</v>
      </c>
      <c r="D166" t="s">
        <v>909</v>
      </c>
      <c r="E166">
        <v>26</v>
      </c>
      <c r="F166" t="s">
        <v>718</v>
      </c>
      <c r="G166" t="s">
        <v>915</v>
      </c>
      <c r="H166">
        <v>2</v>
      </c>
      <c r="I166" t="s">
        <v>911</v>
      </c>
      <c r="J166" t="s">
        <v>911</v>
      </c>
      <c r="M166">
        <v>11029743722</v>
      </c>
      <c r="N166">
        <v>12209209398</v>
      </c>
      <c r="O166">
        <v>1507279.38</v>
      </c>
      <c r="P166">
        <v>1685967.83</v>
      </c>
      <c r="Q166">
        <v>6</v>
      </c>
      <c r="T166" s="42" t="s">
        <v>717</v>
      </c>
    </row>
    <row r="167" spans="1:21">
      <c r="C167" t="str">
        <f t="shared" si="8"/>
        <v>26010</v>
      </c>
      <c r="D167" t="s">
        <v>909</v>
      </c>
      <c r="E167">
        <v>26010</v>
      </c>
      <c r="F167" t="s">
        <v>720</v>
      </c>
      <c r="G167" t="s">
        <v>915</v>
      </c>
      <c r="H167">
        <v>3</v>
      </c>
      <c r="I167" t="s">
        <v>911</v>
      </c>
      <c r="J167" t="s">
        <v>911</v>
      </c>
      <c r="M167">
        <v>11029743722</v>
      </c>
      <c r="N167">
        <v>12209209398</v>
      </c>
      <c r="O167">
        <v>1507279.38</v>
      </c>
      <c r="P167">
        <v>1685967.83</v>
      </c>
      <c r="Q167">
        <v>6</v>
      </c>
      <c r="T167" s="42" t="s">
        <v>719</v>
      </c>
    </row>
    <row r="168" spans="1:21">
      <c r="C168" t="str">
        <f t="shared" si="8"/>
        <v>26010144</v>
      </c>
      <c r="D168" t="s">
        <v>909</v>
      </c>
      <c r="E168">
        <v>26010144</v>
      </c>
      <c r="F168" t="s">
        <v>720</v>
      </c>
      <c r="G168" t="s">
        <v>915</v>
      </c>
      <c r="H168">
        <v>4</v>
      </c>
      <c r="I168" t="s">
        <v>911</v>
      </c>
      <c r="J168" t="s">
        <v>911</v>
      </c>
      <c r="M168">
        <v>11029743722</v>
      </c>
      <c r="N168">
        <v>12209209398</v>
      </c>
      <c r="O168">
        <v>1507279.38</v>
      </c>
      <c r="P168">
        <v>1685967.83</v>
      </c>
      <c r="Q168">
        <v>6</v>
      </c>
      <c r="T168" s="42" t="s">
        <v>721</v>
      </c>
    </row>
    <row r="169" spans="1:21">
      <c r="A169" t="str">
        <f>+VLOOKUP(C169,'Base Plan de cuentas'!B:L,11,0)</f>
        <v xml:space="preserve">Dividendos a pagar en Efectivo </v>
      </c>
      <c r="B169" t="str">
        <f>+VLOOKUP(C169,'Base Plan de cuentas'!B:K,10,0)</f>
        <v xml:space="preserve">Dividendos a pagar en Efectivo </v>
      </c>
      <c r="C169" t="str">
        <f t="shared" si="8"/>
        <v>26010144001</v>
      </c>
      <c r="D169" t="s">
        <v>909</v>
      </c>
      <c r="E169">
        <v>26010144001</v>
      </c>
      <c r="F169" t="s">
        <v>1016</v>
      </c>
      <c r="G169" t="s">
        <v>915</v>
      </c>
      <c r="H169">
        <v>5</v>
      </c>
      <c r="I169" t="s">
        <v>912</v>
      </c>
      <c r="J169" t="s">
        <v>911</v>
      </c>
      <c r="M169">
        <v>0</v>
      </c>
      <c r="N169">
        <v>36716101</v>
      </c>
      <c r="O169">
        <v>193.74</v>
      </c>
      <c r="P169">
        <v>5768.99</v>
      </c>
      <c r="Q169">
        <v>6</v>
      </c>
      <c r="R169" s="125">
        <f>+M169-N169</f>
        <v>-36716101</v>
      </c>
      <c r="T169" s="42" t="s">
        <v>1035</v>
      </c>
      <c r="U169" t="s">
        <v>176</v>
      </c>
    </row>
    <row r="170" spans="1:21">
      <c r="C170" t="str">
        <f t="shared" si="8"/>
        <v>26010144003</v>
      </c>
      <c r="D170" t="s">
        <v>909</v>
      </c>
      <c r="E170">
        <v>26010144003</v>
      </c>
      <c r="F170" t="s">
        <v>723</v>
      </c>
      <c r="G170" t="s">
        <v>915</v>
      </c>
      <c r="H170">
        <v>5</v>
      </c>
      <c r="I170" t="s">
        <v>911</v>
      </c>
      <c r="J170" t="s">
        <v>912</v>
      </c>
      <c r="M170">
        <v>10152842326</v>
      </c>
      <c r="N170">
        <v>11295591901</v>
      </c>
      <c r="O170">
        <v>1395468.85</v>
      </c>
      <c r="P170">
        <v>1568582.05</v>
      </c>
      <c r="Q170">
        <v>6</v>
      </c>
      <c r="T170" s="42" t="s">
        <v>722</v>
      </c>
    </row>
    <row r="171" spans="1:21">
      <c r="A171" t="str">
        <f>+VLOOKUP(C171,'Base Plan de cuentas'!B:L,11,0)</f>
        <v>Cuentas a Pagar</v>
      </c>
      <c r="B171" t="str">
        <f>+VLOOKUP(C171,'Base Plan de cuentas'!B:K,10,0)</f>
        <v xml:space="preserve">Otras cuentas por pagar </v>
      </c>
      <c r="C171" t="str">
        <f t="shared" si="8"/>
        <v>26010144003CAP004GS</v>
      </c>
      <c r="D171" t="s">
        <v>909</v>
      </c>
      <c r="E171">
        <v>26010144003</v>
      </c>
      <c r="F171" t="s">
        <v>723</v>
      </c>
      <c r="G171" t="s">
        <v>915</v>
      </c>
      <c r="H171">
        <v>5</v>
      </c>
      <c r="I171" t="s">
        <v>912</v>
      </c>
      <c r="J171" t="s">
        <v>912</v>
      </c>
      <c r="K171" t="s">
        <v>730</v>
      </c>
      <c r="L171" t="s">
        <v>731</v>
      </c>
      <c r="M171">
        <v>0</v>
      </c>
      <c r="N171">
        <v>590000</v>
      </c>
      <c r="O171">
        <v>3.11</v>
      </c>
      <c r="P171">
        <v>92.7</v>
      </c>
      <c r="Q171">
        <v>6</v>
      </c>
      <c r="R171" s="125">
        <f t="shared" ref="R171:R176" si="9">+M171-N171</f>
        <v>-590000</v>
      </c>
      <c r="T171" s="42" t="s">
        <v>722</v>
      </c>
      <c r="U171" t="s">
        <v>881</v>
      </c>
    </row>
    <row r="172" spans="1:21">
      <c r="A172" t="str">
        <f>+VLOOKUP(C172,'Base Plan de cuentas'!B:L,11,0)</f>
        <v>Cuentas a Pagar</v>
      </c>
      <c r="B172" t="str">
        <f>+VLOOKUP(C172,'Base Plan de cuentas'!B:K,10,0)</f>
        <v xml:space="preserve">Otras cuentas por pagar </v>
      </c>
      <c r="C172" t="str">
        <f t="shared" si="8"/>
        <v>26010144003CAP006GS</v>
      </c>
      <c r="D172" t="s">
        <v>909</v>
      </c>
      <c r="E172">
        <v>26010144003</v>
      </c>
      <c r="F172" t="s">
        <v>723</v>
      </c>
      <c r="G172" t="s">
        <v>915</v>
      </c>
      <c r="H172">
        <v>5</v>
      </c>
      <c r="I172" t="s">
        <v>912</v>
      </c>
      <c r="J172" t="s">
        <v>912</v>
      </c>
      <c r="K172" t="s">
        <v>1367</v>
      </c>
      <c r="L172" t="s">
        <v>1368</v>
      </c>
      <c r="M172">
        <v>27877032</v>
      </c>
      <c r="N172">
        <v>29095142</v>
      </c>
      <c r="O172">
        <v>3869.93</v>
      </c>
      <c r="P172">
        <v>4054.9</v>
      </c>
      <c r="Q172">
        <v>6</v>
      </c>
      <c r="R172" s="125">
        <f t="shared" si="9"/>
        <v>-1218110</v>
      </c>
      <c r="T172" s="42" t="s">
        <v>722</v>
      </c>
      <c r="U172" t="s">
        <v>881</v>
      </c>
    </row>
    <row r="173" spans="1:21">
      <c r="A173" t="str">
        <f>+VLOOKUP(C173,'Base Plan de cuentas'!B:L,11,0)</f>
        <v>Cuentas a Pagar</v>
      </c>
      <c r="B173" t="str">
        <f>+VLOOKUP(C173,'Base Plan de cuentas'!B:K,10,0)</f>
        <v xml:space="preserve">Otras cuentas por pagar </v>
      </c>
      <c r="C173" t="str">
        <f t="shared" si="8"/>
        <v>26010144003CAP008GS</v>
      </c>
      <c r="D173" t="s">
        <v>909</v>
      </c>
      <c r="E173">
        <v>26010144003</v>
      </c>
      <c r="F173" t="s">
        <v>723</v>
      </c>
      <c r="G173" t="s">
        <v>915</v>
      </c>
      <c r="H173">
        <v>5</v>
      </c>
      <c r="I173" t="s">
        <v>912</v>
      </c>
      <c r="J173" t="s">
        <v>912</v>
      </c>
      <c r="K173" t="s">
        <v>1017</v>
      </c>
      <c r="L173" t="s">
        <v>1018</v>
      </c>
      <c r="M173">
        <v>280213411</v>
      </c>
      <c r="N173">
        <v>393043555</v>
      </c>
      <c r="O173">
        <v>41085.71</v>
      </c>
      <c r="P173">
        <v>58218.7</v>
      </c>
      <c r="Q173">
        <v>6</v>
      </c>
      <c r="R173" s="125">
        <f t="shared" si="9"/>
        <v>-112830144</v>
      </c>
      <c r="T173" s="42" t="s">
        <v>722</v>
      </c>
      <c r="U173" t="s">
        <v>881</v>
      </c>
    </row>
    <row r="174" spans="1:21">
      <c r="A174" t="str">
        <f>+VLOOKUP(C174,'Base Plan de cuentas'!B:L,11,0)</f>
        <v>Cuentas a Pagar</v>
      </c>
      <c r="B174" t="str">
        <f>+VLOOKUP(C174,'Base Plan de cuentas'!B:K,10,0)</f>
        <v xml:space="preserve">Otras cuentas por pagar </v>
      </c>
      <c r="C174" t="str">
        <f t="shared" si="8"/>
        <v>26010144003CAP010GS</v>
      </c>
      <c r="D174" t="s">
        <v>909</v>
      </c>
      <c r="E174">
        <v>26010144003</v>
      </c>
      <c r="F174" t="s">
        <v>723</v>
      </c>
      <c r="G174" t="s">
        <v>915</v>
      </c>
      <c r="H174">
        <v>5</v>
      </c>
      <c r="I174" t="s">
        <v>912</v>
      </c>
      <c r="J174" t="s">
        <v>912</v>
      </c>
      <c r="K174" t="s">
        <v>1369</v>
      </c>
      <c r="L174" t="s">
        <v>1370</v>
      </c>
      <c r="M174">
        <v>1583704</v>
      </c>
      <c r="N174">
        <v>1603704</v>
      </c>
      <c r="O174">
        <v>232.39</v>
      </c>
      <c r="P174">
        <v>235.43</v>
      </c>
      <c r="Q174">
        <v>6</v>
      </c>
      <c r="R174" s="125">
        <f t="shared" si="9"/>
        <v>-20000</v>
      </c>
      <c r="T174" s="42" t="s">
        <v>722</v>
      </c>
      <c r="U174" t="s">
        <v>881</v>
      </c>
    </row>
    <row r="175" spans="1:21">
      <c r="A175" t="str">
        <f>+VLOOKUP(C175,'Base Plan de cuentas'!B:L,11,0)</f>
        <v>Cuentas a Pagar</v>
      </c>
      <c r="B175" t="str">
        <f>+VLOOKUP(C175,'Base Plan de cuentas'!B:K,10,0)</f>
        <v xml:space="preserve">Otras cuentas por pagar </v>
      </c>
      <c r="C175" t="str">
        <f t="shared" si="8"/>
        <v>26010144003CAP012GS</v>
      </c>
      <c r="D175" t="s">
        <v>909</v>
      </c>
      <c r="E175">
        <v>26010144003</v>
      </c>
      <c r="F175" t="s">
        <v>723</v>
      </c>
      <c r="G175" t="s">
        <v>915</v>
      </c>
      <c r="H175">
        <v>5</v>
      </c>
      <c r="I175" t="s">
        <v>912</v>
      </c>
      <c r="J175" t="s">
        <v>912</v>
      </c>
      <c r="K175" t="s">
        <v>1597</v>
      </c>
      <c r="L175" t="s">
        <v>1598</v>
      </c>
      <c r="M175">
        <v>2383319677</v>
      </c>
      <c r="N175">
        <v>3043689823</v>
      </c>
      <c r="O175">
        <v>354268.93</v>
      </c>
      <c r="P175">
        <v>454134.61</v>
      </c>
      <c r="Q175">
        <v>6</v>
      </c>
      <c r="R175" s="125">
        <f t="shared" si="9"/>
        <v>-660370146</v>
      </c>
      <c r="T175" s="42" t="s">
        <v>722</v>
      </c>
      <c r="U175" t="s">
        <v>881</v>
      </c>
    </row>
    <row r="176" spans="1:21">
      <c r="A176" t="str">
        <f>+VLOOKUP(C176,'Base Plan de cuentas'!B:L,11,0)</f>
        <v>Cuentas a Pagar</v>
      </c>
      <c r="B176" t="str">
        <f>+VLOOKUP(C176,'Base Plan de cuentas'!B:K,10,0)</f>
        <v xml:space="preserve">Otras cuentas por pagar </v>
      </c>
      <c r="C176" t="str">
        <f t="shared" si="8"/>
        <v>26010144003CAP012US</v>
      </c>
      <c r="D176" t="s">
        <v>909</v>
      </c>
      <c r="E176">
        <v>26010144003</v>
      </c>
      <c r="F176" t="s">
        <v>723</v>
      </c>
      <c r="G176" t="s">
        <v>915</v>
      </c>
      <c r="H176">
        <v>5</v>
      </c>
      <c r="I176" t="s">
        <v>912</v>
      </c>
      <c r="J176" t="s">
        <v>912</v>
      </c>
      <c r="K176" t="s">
        <v>1599</v>
      </c>
      <c r="L176" t="s">
        <v>1600</v>
      </c>
      <c r="M176">
        <v>1111228093</v>
      </c>
      <c r="N176">
        <v>1478949268</v>
      </c>
      <c r="O176">
        <v>145420.1</v>
      </c>
      <c r="P176">
        <v>201257.68</v>
      </c>
      <c r="Q176">
        <v>6</v>
      </c>
      <c r="R176" s="125">
        <f t="shared" si="9"/>
        <v>-367721175</v>
      </c>
      <c r="T176" s="42" t="s">
        <v>722</v>
      </c>
      <c r="U176" t="s">
        <v>881</v>
      </c>
    </row>
    <row r="177" spans="1:21">
      <c r="C177" t="str">
        <f t="shared" si="8"/>
        <v>3</v>
      </c>
      <c r="D177" t="s">
        <v>909</v>
      </c>
      <c r="E177">
        <v>3</v>
      </c>
      <c r="F177" t="s">
        <v>39</v>
      </c>
      <c r="G177" t="s">
        <v>915</v>
      </c>
      <c r="H177">
        <v>1</v>
      </c>
      <c r="I177" t="s">
        <v>911</v>
      </c>
      <c r="J177" t="s">
        <v>911</v>
      </c>
      <c r="M177">
        <v>923051994</v>
      </c>
      <c r="N177">
        <v>16227694615</v>
      </c>
      <c r="O177">
        <v>115501.91</v>
      </c>
      <c r="P177">
        <v>2543206.86</v>
      </c>
      <c r="Q177">
        <v>6</v>
      </c>
      <c r="T177" s="42" t="s">
        <v>736</v>
      </c>
    </row>
    <row r="178" spans="1:21">
      <c r="C178" t="str">
        <f t="shared" si="8"/>
        <v>31</v>
      </c>
      <c r="D178" t="s">
        <v>909</v>
      </c>
      <c r="E178">
        <v>31</v>
      </c>
      <c r="F178" t="s">
        <v>738</v>
      </c>
      <c r="G178" t="s">
        <v>915</v>
      </c>
      <c r="H178">
        <v>2</v>
      </c>
      <c r="I178" t="s">
        <v>911</v>
      </c>
      <c r="J178" t="s">
        <v>911</v>
      </c>
      <c r="M178">
        <v>923051994</v>
      </c>
      <c r="N178">
        <v>16227694615</v>
      </c>
      <c r="O178">
        <v>115501.91</v>
      </c>
      <c r="P178">
        <v>2543206.86</v>
      </c>
      <c r="Q178">
        <v>6</v>
      </c>
      <c r="T178" s="42" t="s">
        <v>737</v>
      </c>
    </row>
    <row r="179" spans="1:21">
      <c r="C179" t="str">
        <f t="shared" si="8"/>
        <v>31010</v>
      </c>
      <c r="D179" t="s">
        <v>909</v>
      </c>
      <c r="E179">
        <v>31010</v>
      </c>
      <c r="F179" t="s">
        <v>740</v>
      </c>
      <c r="G179" t="s">
        <v>915</v>
      </c>
      <c r="H179">
        <v>3</v>
      </c>
      <c r="I179" t="s">
        <v>911</v>
      </c>
      <c r="J179" t="s">
        <v>911</v>
      </c>
      <c r="M179">
        <v>0</v>
      </c>
      <c r="N179">
        <v>12214000000</v>
      </c>
      <c r="O179">
        <v>0</v>
      </c>
      <c r="P179">
        <v>1679606.61</v>
      </c>
      <c r="Q179">
        <v>6</v>
      </c>
      <c r="T179" s="42" t="s">
        <v>739</v>
      </c>
    </row>
    <row r="180" spans="1:21">
      <c r="C180" t="str">
        <f t="shared" si="8"/>
        <v>31010502</v>
      </c>
      <c r="D180" t="s">
        <v>909</v>
      </c>
      <c r="E180">
        <v>31010502</v>
      </c>
      <c r="F180" t="s">
        <v>740</v>
      </c>
      <c r="G180" t="s">
        <v>915</v>
      </c>
      <c r="H180">
        <v>4</v>
      </c>
      <c r="I180" t="s">
        <v>911</v>
      </c>
      <c r="J180" t="s">
        <v>911</v>
      </c>
      <c r="M180">
        <v>0</v>
      </c>
      <c r="N180">
        <v>12214000000</v>
      </c>
      <c r="O180">
        <v>0</v>
      </c>
      <c r="P180">
        <v>1679606.61</v>
      </c>
      <c r="Q180">
        <v>6</v>
      </c>
      <c r="T180" s="42" t="s">
        <v>741</v>
      </c>
    </row>
    <row r="181" spans="1:21">
      <c r="A181" t="str">
        <f>+VLOOKUP(C181,'Base Plan de cuentas'!B:L,11,0)</f>
        <v>Capital</v>
      </c>
      <c r="B181" t="str">
        <f>+VLOOKUP(C181,'Base Plan de cuentas'!B:K,10,0)</f>
        <v>Capital Integrado</v>
      </c>
      <c r="C181" t="str">
        <f t="shared" si="8"/>
        <v>31010502001</v>
      </c>
      <c r="D181" t="s">
        <v>909</v>
      </c>
      <c r="E181">
        <v>31010502001</v>
      </c>
      <c r="F181" t="s">
        <v>743</v>
      </c>
      <c r="G181" t="s">
        <v>915</v>
      </c>
      <c r="H181">
        <v>5</v>
      </c>
      <c r="I181" t="s">
        <v>912</v>
      </c>
      <c r="J181" t="s">
        <v>911</v>
      </c>
      <c r="M181">
        <v>0</v>
      </c>
      <c r="N181">
        <v>12214000000</v>
      </c>
      <c r="O181">
        <v>0</v>
      </c>
      <c r="P181">
        <v>1679606.61</v>
      </c>
      <c r="Q181">
        <v>6</v>
      </c>
      <c r="R181" s="125">
        <f>+M181-N181</f>
        <v>-12214000000</v>
      </c>
      <c r="T181" s="42" t="s">
        <v>742</v>
      </c>
      <c r="U181" t="s">
        <v>40</v>
      </c>
    </row>
    <row r="182" spans="1:21">
      <c r="C182" t="str">
        <f t="shared" si="8"/>
        <v>31020</v>
      </c>
      <c r="D182" t="s">
        <v>909</v>
      </c>
      <c r="E182">
        <v>31020</v>
      </c>
      <c r="F182" t="s">
        <v>745</v>
      </c>
      <c r="G182" t="s">
        <v>915</v>
      </c>
      <c r="H182">
        <v>3</v>
      </c>
      <c r="I182" t="s">
        <v>911</v>
      </c>
      <c r="J182" t="s">
        <v>911</v>
      </c>
      <c r="M182">
        <v>0</v>
      </c>
      <c r="N182">
        <v>1724549</v>
      </c>
      <c r="O182">
        <v>0</v>
      </c>
      <c r="P182">
        <v>108676.03</v>
      </c>
      <c r="Q182">
        <v>6</v>
      </c>
      <c r="T182" s="42" t="s">
        <v>744</v>
      </c>
    </row>
    <row r="183" spans="1:21">
      <c r="C183" t="str">
        <f t="shared" si="8"/>
        <v>31020504</v>
      </c>
      <c r="D183" t="s">
        <v>909</v>
      </c>
      <c r="E183">
        <v>31020504</v>
      </c>
      <c r="F183" t="s">
        <v>745</v>
      </c>
      <c r="G183" t="s">
        <v>915</v>
      </c>
      <c r="H183">
        <v>4</v>
      </c>
      <c r="I183" t="s">
        <v>911</v>
      </c>
      <c r="J183" t="s">
        <v>911</v>
      </c>
      <c r="M183">
        <v>0</v>
      </c>
      <c r="N183">
        <v>1724549</v>
      </c>
      <c r="O183">
        <v>0</v>
      </c>
      <c r="P183">
        <v>108676.03</v>
      </c>
      <c r="Q183">
        <v>6</v>
      </c>
      <c r="T183" s="42" t="s">
        <v>746</v>
      </c>
    </row>
    <row r="184" spans="1:21">
      <c r="A184" t="str">
        <f>+VLOOKUP(C184,'Base Plan de cuentas'!B:L,11,0)</f>
        <v>Aportes a capitalizar</v>
      </c>
      <c r="B184" t="str">
        <f>+VLOOKUP(C184,'Base Plan de cuentas'!B:K,10,0)</f>
        <v>Aportes a capitalizar</v>
      </c>
      <c r="C184" t="str">
        <f t="shared" si="8"/>
        <v>31020504001</v>
      </c>
      <c r="D184" t="s">
        <v>909</v>
      </c>
      <c r="E184">
        <v>31020504001</v>
      </c>
      <c r="F184" t="s">
        <v>748</v>
      </c>
      <c r="G184" t="s">
        <v>915</v>
      </c>
      <c r="H184">
        <v>5</v>
      </c>
      <c r="I184" t="s">
        <v>912</v>
      </c>
      <c r="J184" t="s">
        <v>911</v>
      </c>
      <c r="M184">
        <v>0</v>
      </c>
      <c r="N184">
        <v>1724549</v>
      </c>
      <c r="O184">
        <v>0</v>
      </c>
      <c r="P184">
        <v>108676.03</v>
      </c>
      <c r="Q184">
        <v>6</v>
      </c>
      <c r="R184" s="125">
        <f>+M184-N184</f>
        <v>-1724549</v>
      </c>
      <c r="T184" s="42" t="s">
        <v>747</v>
      </c>
      <c r="U184" t="s">
        <v>369</v>
      </c>
    </row>
    <row r="185" spans="1:21">
      <c r="C185" t="str">
        <f t="shared" si="8"/>
        <v>31030</v>
      </c>
      <c r="D185" t="s">
        <v>909</v>
      </c>
      <c r="E185">
        <v>31030</v>
      </c>
      <c r="F185" t="s">
        <v>155</v>
      </c>
      <c r="G185" t="s">
        <v>915</v>
      </c>
      <c r="H185">
        <v>3</v>
      </c>
      <c r="I185" t="s">
        <v>911</v>
      </c>
      <c r="J185" t="s">
        <v>911</v>
      </c>
      <c r="M185">
        <v>0</v>
      </c>
      <c r="N185">
        <v>610715590</v>
      </c>
      <c r="O185">
        <v>0</v>
      </c>
      <c r="P185">
        <v>83602.63</v>
      </c>
      <c r="Q185">
        <v>6</v>
      </c>
      <c r="T185" s="42" t="s">
        <v>749</v>
      </c>
    </row>
    <row r="186" spans="1:21">
      <c r="C186" t="str">
        <f t="shared" si="8"/>
        <v>31030506</v>
      </c>
      <c r="D186" t="s">
        <v>909</v>
      </c>
      <c r="E186">
        <v>31030506</v>
      </c>
      <c r="F186" t="s">
        <v>155</v>
      </c>
      <c r="G186" t="s">
        <v>915</v>
      </c>
      <c r="H186">
        <v>4</v>
      </c>
      <c r="I186" t="s">
        <v>911</v>
      </c>
      <c r="J186" t="s">
        <v>911</v>
      </c>
      <c r="M186">
        <v>0</v>
      </c>
      <c r="N186">
        <v>610715590</v>
      </c>
      <c r="O186">
        <v>0</v>
      </c>
      <c r="P186">
        <v>83602.63</v>
      </c>
      <c r="Q186">
        <v>6</v>
      </c>
      <c r="T186" s="42" t="s">
        <v>750</v>
      </c>
    </row>
    <row r="187" spans="1:21">
      <c r="A187" t="str">
        <f>+VLOOKUP(C187,'Base Plan de cuentas'!B:L,11,0)</f>
        <v>Reserva legal</v>
      </c>
      <c r="B187" t="str">
        <f>+VLOOKUP(C187,'Base Plan de cuentas'!B:K,10,0)</f>
        <v>Reservas</v>
      </c>
      <c r="C187" t="str">
        <f t="shared" si="8"/>
        <v>31030506001</v>
      </c>
      <c r="D187" t="s">
        <v>909</v>
      </c>
      <c r="E187">
        <v>31030506001</v>
      </c>
      <c r="F187" t="s">
        <v>752</v>
      </c>
      <c r="G187" t="s">
        <v>915</v>
      </c>
      <c r="H187">
        <v>5</v>
      </c>
      <c r="I187" t="s">
        <v>912</v>
      </c>
      <c r="J187" t="s">
        <v>911</v>
      </c>
      <c r="M187">
        <v>0</v>
      </c>
      <c r="N187">
        <v>52715590</v>
      </c>
      <c r="O187">
        <v>0</v>
      </c>
      <c r="P187">
        <v>6688.79</v>
      </c>
      <c r="Q187">
        <v>6</v>
      </c>
      <c r="R187" s="125">
        <f>+M187-N187</f>
        <v>-52715590</v>
      </c>
      <c r="T187" s="42" t="s">
        <v>751</v>
      </c>
      <c r="U187" t="s">
        <v>155</v>
      </c>
    </row>
    <row r="188" spans="1:21">
      <c r="A188" t="str">
        <f>+VLOOKUP(C188,'Base Plan de cuentas'!B:L,11,0)</f>
        <v>Reserva legal</v>
      </c>
      <c r="B188" t="str">
        <f>+VLOOKUP(C188,'Base Plan de cuentas'!B:K,10,0)</f>
        <v>Reservas superavit</v>
      </c>
      <c r="C188" t="str">
        <f t="shared" si="8"/>
        <v>31030506006</v>
      </c>
      <c r="D188" t="s">
        <v>909</v>
      </c>
      <c r="E188">
        <v>31030506006</v>
      </c>
      <c r="F188" t="s">
        <v>1604</v>
      </c>
      <c r="G188" t="s">
        <v>915</v>
      </c>
      <c r="H188">
        <v>5</v>
      </c>
      <c r="I188" t="s">
        <v>912</v>
      </c>
      <c r="J188" t="s">
        <v>911</v>
      </c>
      <c r="M188">
        <v>0</v>
      </c>
      <c r="N188">
        <v>558000000</v>
      </c>
      <c r="O188">
        <v>0</v>
      </c>
      <c r="P188">
        <v>76913.84</v>
      </c>
      <c r="Q188">
        <v>6</v>
      </c>
      <c r="R188" s="125">
        <f>+M188-N188</f>
        <v>-558000000</v>
      </c>
      <c r="T188" s="42" t="s">
        <v>1603</v>
      </c>
      <c r="U188" t="s">
        <v>1559</v>
      </c>
    </row>
    <row r="189" spans="1:21">
      <c r="C189" t="str">
        <f t="shared" si="8"/>
        <v>31040</v>
      </c>
      <c r="D189" t="s">
        <v>909</v>
      </c>
      <c r="E189">
        <v>31040</v>
      </c>
      <c r="F189" t="s">
        <v>754</v>
      </c>
      <c r="G189" t="s">
        <v>915</v>
      </c>
      <c r="H189">
        <v>3</v>
      </c>
      <c r="I189" t="s">
        <v>911</v>
      </c>
      <c r="J189" t="s">
        <v>911</v>
      </c>
      <c r="M189">
        <v>923051994</v>
      </c>
      <c r="N189">
        <v>3401254476</v>
      </c>
      <c r="O189">
        <v>115501.91</v>
      </c>
      <c r="P189">
        <v>671321.59</v>
      </c>
      <c r="Q189">
        <v>6</v>
      </c>
      <c r="T189" s="42" t="s">
        <v>753</v>
      </c>
    </row>
    <row r="190" spans="1:21">
      <c r="C190" t="str">
        <f t="shared" si="8"/>
        <v>31040518</v>
      </c>
      <c r="D190" t="s">
        <v>909</v>
      </c>
      <c r="E190">
        <v>31040518</v>
      </c>
      <c r="F190" t="s">
        <v>760</v>
      </c>
      <c r="G190" t="s">
        <v>915</v>
      </c>
      <c r="H190">
        <v>4</v>
      </c>
      <c r="I190" t="s">
        <v>911</v>
      </c>
      <c r="J190" t="s">
        <v>911</v>
      </c>
      <c r="M190">
        <v>0</v>
      </c>
      <c r="N190">
        <v>2478202482</v>
      </c>
      <c r="O190">
        <v>0</v>
      </c>
      <c r="P190">
        <v>553979.6</v>
      </c>
      <c r="Q190">
        <v>6</v>
      </c>
      <c r="T190" s="42" t="s">
        <v>759</v>
      </c>
    </row>
    <row r="191" spans="1:21">
      <c r="A191" t="str">
        <f>+VLOOKUP(C191,'Base Plan de cuentas'!B:L,11,0)</f>
        <v>Resultado del ejercicio</v>
      </c>
      <c r="B191" t="str">
        <f>+VLOOKUP(C191,'Base Plan de cuentas'!B:K,10,0)</f>
        <v>Resultado del ejercicio</v>
      </c>
      <c r="C191" t="str">
        <f t="shared" si="8"/>
        <v>31040518001</v>
      </c>
      <c r="D191" t="s">
        <v>909</v>
      </c>
      <c r="E191">
        <v>31040518001</v>
      </c>
      <c r="F191" t="s">
        <v>201</v>
      </c>
      <c r="G191" t="s">
        <v>915</v>
      </c>
      <c r="H191">
        <v>5</v>
      </c>
      <c r="I191" t="s">
        <v>912</v>
      </c>
      <c r="J191" t="s">
        <v>911</v>
      </c>
      <c r="M191">
        <v>0</v>
      </c>
      <c r="N191">
        <v>2478202482</v>
      </c>
      <c r="O191">
        <v>0</v>
      </c>
      <c r="P191">
        <v>553979.6</v>
      </c>
      <c r="Q191">
        <v>6</v>
      </c>
      <c r="R191" s="125">
        <f>+M191-N191</f>
        <v>-2478202482</v>
      </c>
      <c r="T191" s="42" t="s">
        <v>761</v>
      </c>
      <c r="U191" t="s">
        <v>201</v>
      </c>
    </row>
    <row r="192" spans="1:21">
      <c r="C192" t="str">
        <f t="shared" si="8"/>
        <v>6</v>
      </c>
      <c r="D192" t="s">
        <v>909</v>
      </c>
      <c r="E192">
        <v>6</v>
      </c>
      <c r="F192" t="s">
        <v>763</v>
      </c>
      <c r="G192" t="s">
        <v>915</v>
      </c>
      <c r="H192">
        <v>1</v>
      </c>
      <c r="I192" t="s">
        <v>911</v>
      </c>
      <c r="J192" t="s">
        <v>911</v>
      </c>
      <c r="M192">
        <v>11641230496</v>
      </c>
      <c r="N192">
        <v>21533674626</v>
      </c>
      <c r="O192">
        <v>2810582.91</v>
      </c>
      <c r="P192">
        <v>4267386.75</v>
      </c>
      <c r="Q192">
        <v>6</v>
      </c>
      <c r="T192" s="42" t="s">
        <v>762</v>
      </c>
    </row>
    <row r="193" spans="1:21">
      <c r="C193" t="str">
        <f t="shared" si="8"/>
        <v>61</v>
      </c>
      <c r="D193" t="s">
        <v>909</v>
      </c>
      <c r="E193">
        <v>61</v>
      </c>
      <c r="F193" t="s">
        <v>54</v>
      </c>
      <c r="G193" t="s">
        <v>915</v>
      </c>
      <c r="H193">
        <v>2</v>
      </c>
      <c r="I193" t="s">
        <v>911</v>
      </c>
      <c r="J193" t="s">
        <v>911</v>
      </c>
      <c r="M193">
        <v>11641230496</v>
      </c>
      <c r="N193">
        <v>21533674626</v>
      </c>
      <c r="O193">
        <v>2810582.91</v>
      </c>
      <c r="P193">
        <v>4267386.75</v>
      </c>
      <c r="Q193">
        <v>6</v>
      </c>
      <c r="T193" s="42" t="s">
        <v>764</v>
      </c>
    </row>
    <row r="194" spans="1:21">
      <c r="C194" t="str">
        <f t="shared" ref="C194:C257" si="10">+CONCATENATE(E194,K194)</f>
        <v>61010</v>
      </c>
      <c r="D194" t="s">
        <v>909</v>
      </c>
      <c r="E194">
        <v>61010</v>
      </c>
      <c r="F194" t="s">
        <v>766</v>
      </c>
      <c r="G194" t="s">
        <v>915</v>
      </c>
      <c r="H194">
        <v>3</v>
      </c>
      <c r="I194" t="s">
        <v>911</v>
      </c>
      <c r="J194" t="s">
        <v>911</v>
      </c>
      <c r="M194">
        <v>3588474186</v>
      </c>
      <c r="N194">
        <v>6671245888</v>
      </c>
      <c r="O194">
        <v>526993.57999999996</v>
      </c>
      <c r="P194">
        <v>939796.19</v>
      </c>
      <c r="Q194">
        <v>6</v>
      </c>
      <c r="T194" s="42" t="s">
        <v>765</v>
      </c>
    </row>
    <row r="195" spans="1:21">
      <c r="C195" t="str">
        <f t="shared" si="10"/>
        <v>61010702</v>
      </c>
      <c r="D195" t="s">
        <v>909</v>
      </c>
      <c r="E195">
        <v>61010702</v>
      </c>
      <c r="F195" t="s">
        <v>768</v>
      </c>
      <c r="G195" t="s">
        <v>915</v>
      </c>
      <c r="H195">
        <v>4</v>
      </c>
      <c r="I195" t="s">
        <v>911</v>
      </c>
      <c r="J195" t="s">
        <v>911</v>
      </c>
      <c r="M195">
        <v>3575536855</v>
      </c>
      <c r="N195">
        <v>6476410399</v>
      </c>
      <c r="O195">
        <v>525139.79</v>
      </c>
      <c r="P195">
        <v>913973.2</v>
      </c>
      <c r="Q195">
        <v>6</v>
      </c>
      <c r="T195" s="42" t="s">
        <v>767</v>
      </c>
    </row>
    <row r="196" spans="1:21">
      <c r="A196" t="str">
        <f>+VLOOKUP(C196,'Base Plan de cuentas'!B:L,11,0)</f>
        <v>Ingresos por Comisiones</v>
      </c>
      <c r="B196">
        <f>+VLOOKUP(C196,'Base Plan de cuentas'!B:K,10,0)</f>
        <v>0</v>
      </c>
      <c r="C196" t="str">
        <f t="shared" si="10"/>
        <v>61010702002</v>
      </c>
      <c r="D196" t="s">
        <v>909</v>
      </c>
      <c r="E196">
        <v>61010702002</v>
      </c>
      <c r="F196" t="s">
        <v>1485</v>
      </c>
      <c r="G196" t="s">
        <v>915</v>
      </c>
      <c r="H196">
        <v>5</v>
      </c>
      <c r="I196" t="s">
        <v>912</v>
      </c>
      <c r="J196" t="s">
        <v>911</v>
      </c>
      <c r="M196">
        <v>3573279699</v>
      </c>
      <c r="N196">
        <v>6474153243</v>
      </c>
      <c r="O196">
        <v>524826.01</v>
      </c>
      <c r="P196">
        <v>913659.42</v>
      </c>
      <c r="Q196">
        <v>6</v>
      </c>
      <c r="R196" s="125">
        <f>+M196-N196</f>
        <v>-2900873544</v>
      </c>
      <c r="T196" s="42" t="s">
        <v>769</v>
      </c>
      <c r="U196">
        <v>0</v>
      </c>
    </row>
    <row r="197" spans="1:21">
      <c r="C197" t="str">
        <f t="shared" si="10"/>
        <v>61010706</v>
      </c>
      <c r="D197" t="s">
        <v>909</v>
      </c>
      <c r="E197">
        <v>61010706</v>
      </c>
      <c r="F197" t="s">
        <v>768</v>
      </c>
      <c r="G197" t="s">
        <v>915</v>
      </c>
      <c r="H197">
        <v>4</v>
      </c>
      <c r="I197" t="s">
        <v>911</v>
      </c>
      <c r="J197" t="s">
        <v>911</v>
      </c>
      <c r="M197">
        <v>12937331</v>
      </c>
      <c r="N197">
        <v>194835489</v>
      </c>
      <c r="O197">
        <v>1853.79</v>
      </c>
      <c r="P197">
        <v>25822.99</v>
      </c>
      <c r="Q197">
        <v>6</v>
      </c>
      <c r="T197" s="42" t="s">
        <v>770</v>
      </c>
    </row>
    <row r="198" spans="1:21">
      <c r="A198" t="str">
        <f>+VLOOKUP(C198,'Base Plan de cuentas'!B:L,11,0)</f>
        <v>Ingresos por Comisiones</v>
      </c>
      <c r="B198">
        <f>+VLOOKUP(C198,'Base Plan de cuentas'!B:K,10,0)</f>
        <v>0</v>
      </c>
      <c r="C198" t="str">
        <f t="shared" si="10"/>
        <v>61010706001</v>
      </c>
      <c r="D198" t="s">
        <v>909</v>
      </c>
      <c r="E198">
        <v>61010706001</v>
      </c>
      <c r="F198" t="s">
        <v>1486</v>
      </c>
      <c r="G198" t="s">
        <v>915</v>
      </c>
      <c r="H198">
        <v>5</v>
      </c>
      <c r="I198" t="s">
        <v>912</v>
      </c>
      <c r="J198" t="s">
        <v>911</v>
      </c>
      <c r="M198">
        <v>0</v>
      </c>
      <c r="N198">
        <v>118937046</v>
      </c>
      <c r="O198">
        <v>0</v>
      </c>
      <c r="P198">
        <v>15417.33</v>
      </c>
      <c r="Q198">
        <v>6</v>
      </c>
      <c r="R198" s="125">
        <f>+M198-N198</f>
        <v>-118937046</v>
      </c>
      <c r="T198" s="42" t="s">
        <v>771</v>
      </c>
      <c r="U198">
        <v>0</v>
      </c>
    </row>
    <row r="199" spans="1:21">
      <c r="A199" t="str">
        <f>+VLOOKUP(C199,'Base Plan de cuentas'!B:L,11,0)</f>
        <v>Ingresos por Comisiones</v>
      </c>
      <c r="B199">
        <f>+VLOOKUP(C199,'Base Plan de cuentas'!B:K,10,0)</f>
        <v>0</v>
      </c>
      <c r="C199" t="str">
        <f t="shared" si="10"/>
        <v>61010706002</v>
      </c>
      <c r="D199" t="s">
        <v>909</v>
      </c>
      <c r="E199">
        <v>61010706002</v>
      </c>
      <c r="F199" t="s">
        <v>1487</v>
      </c>
      <c r="G199" t="s">
        <v>915</v>
      </c>
      <c r="H199">
        <v>5</v>
      </c>
      <c r="I199" t="s">
        <v>912</v>
      </c>
      <c r="J199" t="s">
        <v>911</v>
      </c>
      <c r="M199">
        <v>12937331</v>
      </c>
      <c r="N199">
        <v>75898443</v>
      </c>
      <c r="O199">
        <v>1853.79</v>
      </c>
      <c r="P199">
        <v>10405.66</v>
      </c>
      <c r="Q199">
        <v>6</v>
      </c>
      <c r="R199" s="125">
        <f>+M199-N199</f>
        <v>-62961112</v>
      </c>
      <c r="T199" s="42" t="s">
        <v>772</v>
      </c>
      <c r="U199">
        <v>0</v>
      </c>
    </row>
    <row r="200" spans="1:21">
      <c r="C200" t="str">
        <f t="shared" si="10"/>
        <v>61030</v>
      </c>
      <c r="D200" t="s">
        <v>909</v>
      </c>
      <c r="E200">
        <v>61030</v>
      </c>
      <c r="F200" t="s">
        <v>774</v>
      </c>
      <c r="G200" t="s">
        <v>915</v>
      </c>
      <c r="H200">
        <v>3</v>
      </c>
      <c r="I200" t="s">
        <v>911</v>
      </c>
      <c r="J200" t="s">
        <v>911</v>
      </c>
      <c r="M200">
        <v>344120917</v>
      </c>
      <c r="N200">
        <v>1116098330</v>
      </c>
      <c r="O200">
        <v>48800.68</v>
      </c>
      <c r="P200">
        <v>149238.35999999999</v>
      </c>
      <c r="Q200">
        <v>6</v>
      </c>
      <c r="T200" s="42" t="s">
        <v>773</v>
      </c>
    </row>
    <row r="201" spans="1:21">
      <c r="C201" t="str">
        <f t="shared" si="10"/>
        <v>61030726</v>
      </c>
      <c r="D201" t="s">
        <v>909</v>
      </c>
      <c r="E201">
        <v>61030726</v>
      </c>
      <c r="F201" t="s">
        <v>774</v>
      </c>
      <c r="G201" t="s">
        <v>915</v>
      </c>
      <c r="H201">
        <v>4</v>
      </c>
      <c r="I201" t="s">
        <v>911</v>
      </c>
      <c r="J201" t="s">
        <v>911</v>
      </c>
      <c r="M201">
        <v>344120917</v>
      </c>
      <c r="N201">
        <v>1116098330</v>
      </c>
      <c r="O201">
        <v>48800.68</v>
      </c>
      <c r="P201">
        <v>149238.35999999999</v>
      </c>
      <c r="Q201">
        <v>6</v>
      </c>
      <c r="T201" s="42" t="s">
        <v>775</v>
      </c>
    </row>
    <row r="202" spans="1:21">
      <c r="A202" t="str">
        <f>+VLOOKUP(C202,'Base Plan de cuentas'!B:L,11,0)</f>
        <v>Ingresos por Asesoria</v>
      </c>
      <c r="B202" t="str">
        <f>+VLOOKUP(C202,'Base Plan de cuentas'!B:K,10,0)</f>
        <v>Ingresos por asesoría financiera (Nota 5 - V)</v>
      </c>
      <c r="C202" t="str">
        <f t="shared" si="10"/>
        <v>61030726002</v>
      </c>
      <c r="D202" t="s">
        <v>909</v>
      </c>
      <c r="E202">
        <v>61030726002</v>
      </c>
      <c r="F202" t="s">
        <v>923</v>
      </c>
      <c r="G202" t="s">
        <v>915</v>
      </c>
      <c r="H202">
        <v>5</v>
      </c>
      <c r="I202" t="s">
        <v>912</v>
      </c>
      <c r="J202" t="s">
        <v>911</v>
      </c>
      <c r="M202">
        <v>344120917</v>
      </c>
      <c r="N202">
        <v>1116098330</v>
      </c>
      <c r="O202">
        <v>48800.68</v>
      </c>
      <c r="P202">
        <v>149238.35999999999</v>
      </c>
      <c r="Q202">
        <v>6</v>
      </c>
      <c r="R202" s="125">
        <f>+M202-N202</f>
        <v>-771977413</v>
      </c>
      <c r="T202" s="42" t="s">
        <v>924</v>
      </c>
      <c r="U202" t="s">
        <v>361</v>
      </c>
    </row>
    <row r="203" spans="1:21">
      <c r="C203" t="str">
        <f t="shared" si="10"/>
        <v>61040</v>
      </c>
      <c r="D203" t="s">
        <v>909</v>
      </c>
      <c r="E203">
        <v>61040</v>
      </c>
      <c r="F203" t="s">
        <v>779</v>
      </c>
      <c r="G203" t="s">
        <v>915</v>
      </c>
      <c r="H203">
        <v>3</v>
      </c>
      <c r="I203" t="s">
        <v>911</v>
      </c>
      <c r="J203" t="s">
        <v>911</v>
      </c>
      <c r="M203">
        <v>146430309</v>
      </c>
      <c r="N203">
        <v>3056587981</v>
      </c>
      <c r="O203">
        <v>19866.060000000001</v>
      </c>
      <c r="P203">
        <v>406633.79</v>
      </c>
      <c r="Q203">
        <v>6</v>
      </c>
      <c r="T203" s="42" t="s">
        <v>778</v>
      </c>
    </row>
    <row r="204" spans="1:21">
      <c r="C204" t="str">
        <f t="shared" si="10"/>
        <v>61040730</v>
      </c>
      <c r="D204" t="s">
        <v>909</v>
      </c>
      <c r="E204">
        <v>61040730</v>
      </c>
      <c r="F204" t="s">
        <v>781</v>
      </c>
      <c r="G204" t="s">
        <v>915</v>
      </c>
      <c r="H204">
        <v>4</v>
      </c>
      <c r="I204" t="s">
        <v>911</v>
      </c>
      <c r="J204" t="s">
        <v>911</v>
      </c>
      <c r="M204">
        <v>141082964</v>
      </c>
      <c r="N204">
        <v>1206485933</v>
      </c>
      <c r="O204">
        <v>19178.259999999998</v>
      </c>
      <c r="P204">
        <v>155965.18</v>
      </c>
      <c r="Q204">
        <v>6</v>
      </c>
      <c r="T204" s="42" t="s">
        <v>780</v>
      </c>
    </row>
    <row r="205" spans="1:21">
      <c r="A205" t="str">
        <f>+VLOOKUP(C205,'Base Plan de cuentas'!B:L,11,0)</f>
        <v>Ingresos por Venta de cartera propia</v>
      </c>
      <c r="B205" t="str">
        <f>+VLOOKUP(C205,'Base Plan de cuentas'!B:K,10,0)</f>
        <v>Ingresos por venta de cartera propia (Nota 5- v)</v>
      </c>
      <c r="C205" t="str">
        <f t="shared" si="10"/>
        <v>61040730001</v>
      </c>
      <c r="D205" t="s">
        <v>909</v>
      </c>
      <c r="E205">
        <v>61040730001</v>
      </c>
      <c r="F205" t="s">
        <v>1488</v>
      </c>
      <c r="G205" t="s">
        <v>915</v>
      </c>
      <c r="H205">
        <v>5</v>
      </c>
      <c r="I205" t="s">
        <v>912</v>
      </c>
      <c r="J205" t="s">
        <v>911</v>
      </c>
      <c r="M205">
        <v>452517</v>
      </c>
      <c r="N205">
        <v>548930429</v>
      </c>
      <c r="O205">
        <v>67</v>
      </c>
      <c r="P205">
        <v>71746.36</v>
      </c>
      <c r="Q205">
        <v>6</v>
      </c>
      <c r="R205" s="125">
        <f>+M205-N205</f>
        <v>-548477912</v>
      </c>
      <c r="T205" s="42" t="s">
        <v>1036</v>
      </c>
      <c r="U205" t="s">
        <v>332</v>
      </c>
    </row>
    <row r="206" spans="1:21">
      <c r="A206" t="str">
        <f>+VLOOKUP(C206,'Base Plan de cuentas'!B:L,11,0)</f>
        <v>Ingresos por Venta de cartera propia</v>
      </c>
      <c r="B206" t="str">
        <f>+VLOOKUP(C206,'Base Plan de cuentas'!B:K,10,0)</f>
        <v>Ingresos por venta de cartera propia (Nota 5- v)</v>
      </c>
      <c r="C206" t="str">
        <f t="shared" si="10"/>
        <v>61040730002</v>
      </c>
      <c r="D206" t="s">
        <v>909</v>
      </c>
      <c r="E206">
        <v>61040730002</v>
      </c>
      <c r="F206" t="s">
        <v>1489</v>
      </c>
      <c r="G206" t="s">
        <v>915</v>
      </c>
      <c r="H206">
        <v>5</v>
      </c>
      <c r="I206" t="s">
        <v>912</v>
      </c>
      <c r="J206" t="s">
        <v>911</v>
      </c>
      <c r="M206">
        <v>427</v>
      </c>
      <c r="N206">
        <v>177956656</v>
      </c>
      <c r="O206">
        <v>0.05</v>
      </c>
      <c r="P206">
        <v>23581.19</v>
      </c>
      <c r="Q206">
        <v>6</v>
      </c>
      <c r="R206" s="125">
        <f>+M206-N206</f>
        <v>-177956229</v>
      </c>
      <c r="T206" s="42" t="s">
        <v>782</v>
      </c>
      <c r="U206" t="s">
        <v>332</v>
      </c>
    </row>
    <row r="207" spans="1:21">
      <c r="A207" t="str">
        <f>+VLOOKUP(C207,'Base Plan de cuentas'!B:L,11,0)</f>
        <v>Ingresos por Venta de cartera propia</v>
      </c>
      <c r="B207" t="str">
        <f>+VLOOKUP(C207,'Base Plan de cuentas'!B:K,10,0)</f>
        <v>Ingresos por venta de cartera propia (Nota 5- v)</v>
      </c>
      <c r="C207" t="str">
        <f t="shared" si="10"/>
        <v>61040730003</v>
      </c>
      <c r="D207" t="s">
        <v>909</v>
      </c>
      <c r="E207">
        <v>61040730003</v>
      </c>
      <c r="F207" t="s">
        <v>1490</v>
      </c>
      <c r="G207" t="s">
        <v>915</v>
      </c>
      <c r="H207">
        <v>5</v>
      </c>
      <c r="I207" t="s">
        <v>912</v>
      </c>
      <c r="J207" t="s">
        <v>911</v>
      </c>
      <c r="M207">
        <v>20</v>
      </c>
      <c r="N207">
        <v>103198848</v>
      </c>
      <c r="O207">
        <v>0</v>
      </c>
      <c r="P207">
        <v>13571.87</v>
      </c>
      <c r="Q207">
        <v>6</v>
      </c>
      <c r="R207" s="125">
        <f>+M207-N207</f>
        <v>-103198828</v>
      </c>
      <c r="T207" s="42" t="s">
        <v>1122</v>
      </c>
      <c r="U207" t="s">
        <v>332</v>
      </c>
    </row>
    <row r="208" spans="1:21">
      <c r="A208" t="str">
        <f>+VLOOKUP(C208,'Base Plan de cuentas'!B:L,11,0)</f>
        <v>Ingresos por Venta de cartera propia</v>
      </c>
      <c r="B208" t="str">
        <f>+VLOOKUP(C208,'Base Plan de cuentas'!B:K,10,0)</f>
        <v>Ingresos por venta de cartera propia (Nota 5- v)</v>
      </c>
      <c r="C208" t="str">
        <f t="shared" si="10"/>
        <v>61040730008</v>
      </c>
      <c r="D208" t="s">
        <v>909</v>
      </c>
      <c r="E208">
        <v>61040730008</v>
      </c>
      <c r="F208" t="s">
        <v>1492</v>
      </c>
      <c r="G208" t="s">
        <v>915</v>
      </c>
      <c r="H208">
        <v>5</v>
      </c>
      <c r="I208" t="s">
        <v>912</v>
      </c>
      <c r="J208" t="s">
        <v>911</v>
      </c>
      <c r="M208">
        <v>140630000</v>
      </c>
      <c r="N208">
        <v>376400000</v>
      </c>
      <c r="O208">
        <v>19111.21</v>
      </c>
      <c r="P208">
        <v>47065.760000000002</v>
      </c>
      <c r="Q208">
        <v>6</v>
      </c>
      <c r="R208" s="125">
        <f>+M208-N208</f>
        <v>-235770000</v>
      </c>
      <c r="T208" s="42" t="s">
        <v>1491</v>
      </c>
      <c r="U208" t="s">
        <v>332</v>
      </c>
    </row>
    <row r="209" spans="1:21">
      <c r="C209" t="str">
        <f t="shared" si="10"/>
        <v>61040742</v>
      </c>
      <c r="D209" t="s">
        <v>909</v>
      </c>
      <c r="E209">
        <v>61040742</v>
      </c>
      <c r="F209" t="s">
        <v>785</v>
      </c>
      <c r="G209" t="s">
        <v>915</v>
      </c>
      <c r="H209">
        <v>4</v>
      </c>
      <c r="I209" t="s">
        <v>911</v>
      </c>
      <c r="J209" t="s">
        <v>911</v>
      </c>
      <c r="M209">
        <v>5347345</v>
      </c>
      <c r="N209">
        <v>637937053</v>
      </c>
      <c r="O209">
        <v>687.8</v>
      </c>
      <c r="P209">
        <v>84042.03</v>
      </c>
      <c r="Q209">
        <v>6</v>
      </c>
      <c r="T209" s="42" t="s">
        <v>784</v>
      </c>
    </row>
    <row r="210" spans="1:21">
      <c r="A210" t="str">
        <f>+VLOOKUP(C210,'Base Plan de cuentas'!B:L,11,0)</f>
        <v xml:space="preserve">Ingresos por Intereses + dividendos </v>
      </c>
      <c r="B210" t="str">
        <f>+VLOOKUP(C210,'Base Plan de cuentas'!B:K,10,0)</f>
        <v>Ingresos por intereses y dividendos de cartera propia (Nota 5- v)</v>
      </c>
      <c r="C210" t="str">
        <f t="shared" si="10"/>
        <v>61040742001</v>
      </c>
      <c r="D210" t="s">
        <v>909</v>
      </c>
      <c r="E210">
        <v>61040742001</v>
      </c>
      <c r="F210" t="s">
        <v>1605</v>
      </c>
      <c r="G210" t="s">
        <v>915</v>
      </c>
      <c r="H210">
        <v>5</v>
      </c>
      <c r="I210" t="s">
        <v>912</v>
      </c>
      <c r="J210" t="s">
        <v>911</v>
      </c>
      <c r="M210">
        <v>5347345</v>
      </c>
      <c r="N210">
        <v>603983814</v>
      </c>
      <c r="O210">
        <v>687.8</v>
      </c>
      <c r="P210">
        <v>79738.16</v>
      </c>
      <c r="Q210">
        <v>6</v>
      </c>
      <c r="R210" s="125">
        <f>+M210-N210</f>
        <v>-598636469</v>
      </c>
      <c r="T210" s="42" t="s">
        <v>786</v>
      </c>
      <c r="U210" t="s">
        <v>256</v>
      </c>
    </row>
    <row r="211" spans="1:21">
      <c r="A211" t="str">
        <f>+VLOOKUP(C211,'Base Plan de cuentas'!B:L,11,0)</f>
        <v xml:space="preserve">Ingresos por Intereses + dividendos </v>
      </c>
      <c r="B211" t="str">
        <f>+VLOOKUP(C211,'Base Plan de cuentas'!B:K,10,0)</f>
        <v>Ingresos por intereses y dividendos de cartera propia (Nota 5- v)</v>
      </c>
      <c r="C211" t="str">
        <f t="shared" si="10"/>
        <v>61040742002</v>
      </c>
      <c r="D211" t="s">
        <v>909</v>
      </c>
      <c r="E211">
        <v>61040742002</v>
      </c>
      <c r="F211" t="s">
        <v>1494</v>
      </c>
      <c r="G211" t="s">
        <v>915</v>
      </c>
      <c r="H211">
        <v>5</v>
      </c>
      <c r="I211" t="s">
        <v>912</v>
      </c>
      <c r="J211" t="s">
        <v>911</v>
      </c>
      <c r="M211">
        <v>0</v>
      </c>
      <c r="N211">
        <v>33953239</v>
      </c>
      <c r="O211">
        <v>0</v>
      </c>
      <c r="P211">
        <v>4303.87</v>
      </c>
      <c r="Q211">
        <v>6</v>
      </c>
      <c r="R211" s="125">
        <f>+M211-N211</f>
        <v>-33953239</v>
      </c>
      <c r="T211" s="42" t="s">
        <v>1493</v>
      </c>
      <c r="U211" t="s">
        <v>256</v>
      </c>
    </row>
    <row r="212" spans="1:21">
      <c r="C212" t="str">
        <f t="shared" si="10"/>
        <v>61040746</v>
      </c>
      <c r="D212" t="s">
        <v>909</v>
      </c>
      <c r="E212">
        <v>61040746</v>
      </c>
      <c r="F212" t="s">
        <v>789</v>
      </c>
      <c r="G212" t="s">
        <v>915</v>
      </c>
      <c r="H212">
        <v>4</v>
      </c>
      <c r="I212" t="s">
        <v>911</v>
      </c>
      <c r="J212" t="s">
        <v>911</v>
      </c>
      <c r="M212">
        <v>0</v>
      </c>
      <c r="N212">
        <v>1212164995</v>
      </c>
      <c r="O212">
        <v>0</v>
      </c>
      <c r="P212">
        <v>166626.57999999999</v>
      </c>
      <c r="Q212">
        <v>6</v>
      </c>
      <c r="T212" s="42" t="s">
        <v>788</v>
      </c>
    </row>
    <row r="213" spans="1:21">
      <c r="A213" t="str">
        <f>+VLOOKUP(C213,'Base Plan de cuentas'!B:L,11,0)</f>
        <v>Otros ingresos operativos</v>
      </c>
      <c r="B213" t="str">
        <f>+VLOOKUP(C213,'Base Plan de cuentas'!B:K,10,0)</f>
        <v>Otros Ingresos Operativos  Nota 5- V</v>
      </c>
      <c r="C213" t="str">
        <f t="shared" si="10"/>
        <v>61040746001</v>
      </c>
      <c r="D213" t="s">
        <v>909</v>
      </c>
      <c r="E213">
        <v>61040746001</v>
      </c>
      <c r="F213" t="s">
        <v>1495</v>
      </c>
      <c r="G213" t="s">
        <v>915</v>
      </c>
      <c r="H213">
        <v>5</v>
      </c>
      <c r="I213" t="s">
        <v>912</v>
      </c>
      <c r="J213" t="s">
        <v>911</v>
      </c>
      <c r="M213">
        <v>0</v>
      </c>
      <c r="N213">
        <v>413760900</v>
      </c>
      <c r="O213">
        <v>0</v>
      </c>
      <c r="P213">
        <v>57223.78</v>
      </c>
      <c r="Q213">
        <v>6</v>
      </c>
      <c r="R213" s="125">
        <f>+M213-N213</f>
        <v>-413760900</v>
      </c>
      <c r="T213" s="42" t="s">
        <v>1037</v>
      </c>
      <c r="U213" t="s">
        <v>251</v>
      </c>
    </row>
    <row r="214" spans="1:21">
      <c r="A214" t="str">
        <f>+VLOOKUP(C214,'Base Plan de cuentas'!B:L,11,0)</f>
        <v>Otros ingresos operativos</v>
      </c>
      <c r="B214" t="str">
        <f>+VLOOKUP(C214,'Base Plan de cuentas'!B:K,10,0)</f>
        <v>Otros Ingresos Operativos  Nota 5- V</v>
      </c>
      <c r="C214" t="str">
        <f t="shared" si="10"/>
        <v>61040746002</v>
      </c>
      <c r="D214" t="s">
        <v>909</v>
      </c>
      <c r="E214">
        <v>61040746002</v>
      </c>
      <c r="F214" t="s">
        <v>1496</v>
      </c>
      <c r="G214" t="s">
        <v>915</v>
      </c>
      <c r="H214">
        <v>5</v>
      </c>
      <c r="I214" t="s">
        <v>912</v>
      </c>
      <c r="J214" t="s">
        <v>911</v>
      </c>
      <c r="M214">
        <v>0</v>
      </c>
      <c r="N214">
        <v>598108262</v>
      </c>
      <c r="O214">
        <v>0</v>
      </c>
      <c r="P214">
        <v>82312.539999999994</v>
      </c>
      <c r="Q214">
        <v>6</v>
      </c>
      <c r="R214" s="125">
        <f>+M214-N214</f>
        <v>-598108262</v>
      </c>
      <c r="T214" s="42" t="s">
        <v>790</v>
      </c>
      <c r="U214" t="s">
        <v>251</v>
      </c>
    </row>
    <row r="215" spans="1:21">
      <c r="A215" t="str">
        <f>+VLOOKUP(C215,'Base Plan de cuentas'!B:L,11,0)</f>
        <v>Otros ingresos operativos</v>
      </c>
      <c r="B215" t="str">
        <f>+VLOOKUP(C215,'Base Plan de cuentas'!B:K,10,0)</f>
        <v>Otros Ingresos Operativos  Nota 5- V</v>
      </c>
      <c r="C215" t="str">
        <f t="shared" si="10"/>
        <v>61040746006</v>
      </c>
      <c r="D215" t="s">
        <v>909</v>
      </c>
      <c r="E215">
        <v>61040746006</v>
      </c>
      <c r="F215" t="s">
        <v>1371</v>
      </c>
      <c r="G215" t="s">
        <v>915</v>
      </c>
      <c r="H215">
        <v>5</v>
      </c>
      <c r="I215" t="s">
        <v>912</v>
      </c>
      <c r="J215" t="s">
        <v>911</v>
      </c>
      <c r="M215">
        <v>0</v>
      </c>
      <c r="N215">
        <v>25545833</v>
      </c>
      <c r="O215">
        <v>0</v>
      </c>
      <c r="P215">
        <v>3618.73</v>
      </c>
      <c r="Q215">
        <v>6</v>
      </c>
      <c r="R215" s="125">
        <f>+M215-N215</f>
        <v>-25545833</v>
      </c>
      <c r="T215" s="42" t="s">
        <v>1412</v>
      </c>
      <c r="U215" t="s">
        <v>251</v>
      </c>
    </row>
    <row r="216" spans="1:21">
      <c r="A216" t="str">
        <f>+VLOOKUP(C216,'Base Plan de cuentas'!B:L,11,0)</f>
        <v>Otros ingresos operativos</v>
      </c>
      <c r="B216" t="str">
        <f>+VLOOKUP(C216,'Base Plan de cuentas'!B:K,10,0)</f>
        <v>Otros Ingresos Operativos  Nota 5- V</v>
      </c>
      <c r="C216" t="str">
        <f t="shared" si="10"/>
        <v>61040746009</v>
      </c>
      <c r="D216" t="s">
        <v>909</v>
      </c>
      <c r="E216">
        <v>61040746009</v>
      </c>
      <c r="F216" t="s">
        <v>1607</v>
      </c>
      <c r="G216" t="s">
        <v>915</v>
      </c>
      <c r="H216">
        <v>5</v>
      </c>
      <c r="I216" t="s">
        <v>912</v>
      </c>
      <c r="J216" t="s">
        <v>911</v>
      </c>
      <c r="M216">
        <v>0</v>
      </c>
      <c r="N216">
        <v>174750000</v>
      </c>
      <c r="O216">
        <v>0</v>
      </c>
      <c r="P216">
        <v>23471.53</v>
      </c>
      <c r="Q216">
        <v>6</v>
      </c>
      <c r="R216" s="125">
        <f>+M216-N216</f>
        <v>-174750000</v>
      </c>
      <c r="T216" s="42" t="s">
        <v>1606</v>
      </c>
      <c r="U216" t="s">
        <v>251</v>
      </c>
    </row>
    <row r="217" spans="1:21">
      <c r="C217" t="str">
        <f t="shared" si="10"/>
        <v>61050</v>
      </c>
      <c r="D217" t="s">
        <v>909</v>
      </c>
      <c r="E217">
        <v>61050</v>
      </c>
      <c r="F217" t="s">
        <v>793</v>
      </c>
      <c r="G217" t="s">
        <v>915</v>
      </c>
      <c r="H217">
        <v>3</v>
      </c>
      <c r="I217" t="s">
        <v>911</v>
      </c>
      <c r="J217" t="s">
        <v>911</v>
      </c>
      <c r="M217">
        <v>7562205084</v>
      </c>
      <c r="N217">
        <v>10635502141</v>
      </c>
      <c r="O217">
        <v>2214922.59</v>
      </c>
      <c r="P217">
        <v>2764766.96</v>
      </c>
      <c r="Q217">
        <v>6</v>
      </c>
      <c r="T217" s="42" t="s">
        <v>792</v>
      </c>
    </row>
    <row r="218" spans="1:21">
      <c r="C218" t="str">
        <f t="shared" si="10"/>
        <v>61050758</v>
      </c>
      <c r="D218" t="s">
        <v>909</v>
      </c>
      <c r="E218">
        <v>61050758</v>
      </c>
      <c r="F218" t="s">
        <v>793</v>
      </c>
      <c r="G218" t="s">
        <v>915</v>
      </c>
      <c r="H218">
        <v>4</v>
      </c>
      <c r="I218" t="s">
        <v>911</v>
      </c>
      <c r="J218" t="s">
        <v>911</v>
      </c>
      <c r="M218">
        <v>7562205084</v>
      </c>
      <c r="N218">
        <v>10635502141</v>
      </c>
      <c r="O218">
        <v>2214922.59</v>
      </c>
      <c r="P218">
        <v>2764766.96</v>
      </c>
      <c r="Q218">
        <v>6</v>
      </c>
      <c r="T218" s="42" t="s">
        <v>794</v>
      </c>
    </row>
    <row r="219" spans="1:21">
      <c r="A219" t="str">
        <f>+VLOOKUP(C219,'Base Plan de cuentas'!B:L,11,0)</f>
        <v>Otros ingresos operativos</v>
      </c>
      <c r="B219" t="str">
        <f>+VLOOKUP(C219,'Base Plan de cuentas'!B:K,10,0)</f>
        <v>Otros Ingresos Operativos  Nota 5- V</v>
      </c>
      <c r="C219" t="str">
        <f t="shared" si="10"/>
        <v>61050758002</v>
      </c>
      <c r="D219" t="s">
        <v>909</v>
      </c>
      <c r="E219">
        <v>61050758002</v>
      </c>
      <c r="F219" t="s">
        <v>796</v>
      </c>
      <c r="G219" t="s">
        <v>915</v>
      </c>
      <c r="H219">
        <v>5</v>
      </c>
      <c r="I219" t="s">
        <v>912</v>
      </c>
      <c r="J219" t="s">
        <v>911</v>
      </c>
      <c r="M219">
        <v>58537233</v>
      </c>
      <c r="N219">
        <v>58540203</v>
      </c>
      <c r="O219">
        <v>8509.75</v>
      </c>
      <c r="P219">
        <v>8687.9699999999993</v>
      </c>
      <c r="Q219">
        <v>6</v>
      </c>
      <c r="R219" s="125">
        <f>+M219-N219</f>
        <v>-2970</v>
      </c>
      <c r="T219" s="42" t="s">
        <v>795</v>
      </c>
      <c r="U219" t="s">
        <v>251</v>
      </c>
    </row>
    <row r="220" spans="1:21">
      <c r="A220" t="str">
        <f>+VLOOKUP(C220,'Base Plan de cuentas'!B:L,11,0)</f>
        <v>Otros ingresos operativos</v>
      </c>
      <c r="B220" t="str">
        <f>+VLOOKUP(C220,'Base Plan de cuentas'!B:K,10,0)</f>
        <v>Otros Ingresos Operativos  Nota 5- V</v>
      </c>
      <c r="C220" t="str">
        <f t="shared" si="10"/>
        <v>61050758003</v>
      </c>
      <c r="D220" t="s">
        <v>909</v>
      </c>
      <c r="E220">
        <v>61050758003</v>
      </c>
      <c r="F220" t="s">
        <v>798</v>
      </c>
      <c r="G220" t="s">
        <v>915</v>
      </c>
      <c r="H220">
        <v>5</v>
      </c>
      <c r="I220" t="s">
        <v>912</v>
      </c>
      <c r="J220" t="s">
        <v>911</v>
      </c>
      <c r="M220">
        <v>55430938</v>
      </c>
      <c r="N220">
        <v>341159819</v>
      </c>
      <c r="O220">
        <v>7451.69</v>
      </c>
      <c r="P220">
        <v>45970.47</v>
      </c>
      <c r="Q220">
        <v>6</v>
      </c>
      <c r="R220" s="125">
        <f>+M220-N220</f>
        <v>-285728881</v>
      </c>
      <c r="T220" s="42" t="s">
        <v>797</v>
      </c>
      <c r="U220" t="s">
        <v>251</v>
      </c>
    </row>
    <row r="221" spans="1:21">
      <c r="A221" t="str">
        <f>+VLOOKUP(C221,'Base Plan de cuentas'!B:L,11,0)</f>
        <v>Otros ingresos operativos</v>
      </c>
      <c r="B221" t="str">
        <f>+VLOOKUP(C221,'Base Plan de cuentas'!B:K,10,0)</f>
        <v>Otros Ingresos Operativos  Nota 5- V</v>
      </c>
      <c r="C221" t="str">
        <f t="shared" si="10"/>
        <v>61050758004</v>
      </c>
      <c r="D221" t="s">
        <v>909</v>
      </c>
      <c r="E221">
        <v>61050758004</v>
      </c>
      <c r="F221" t="s">
        <v>800</v>
      </c>
      <c r="G221" t="s">
        <v>915</v>
      </c>
      <c r="H221">
        <v>5</v>
      </c>
      <c r="I221" t="s">
        <v>912</v>
      </c>
      <c r="J221" t="s">
        <v>911</v>
      </c>
      <c r="M221">
        <v>4003197</v>
      </c>
      <c r="N221">
        <v>67647734</v>
      </c>
      <c r="O221">
        <v>560.30999999999995</v>
      </c>
      <c r="P221">
        <v>9172.08</v>
      </c>
      <c r="Q221">
        <v>6</v>
      </c>
      <c r="R221" s="125">
        <f>+M221-N221</f>
        <v>-63644537</v>
      </c>
      <c r="T221" s="42" t="s">
        <v>799</v>
      </c>
      <c r="U221" t="s">
        <v>251</v>
      </c>
    </row>
    <row r="222" spans="1:21">
      <c r="A222" t="str">
        <f>+VLOOKUP(C222,'Base Plan de cuentas'!B:L,11,0)</f>
        <v>Otros ingresos operativos</v>
      </c>
      <c r="B222" t="str">
        <f>+VLOOKUP(C222,'Base Plan de cuentas'!B:K,10,0)</f>
        <v>Otros Ingresos Operativos  Nota 5- V</v>
      </c>
      <c r="C222" t="str">
        <f t="shared" si="10"/>
        <v>61050758005</v>
      </c>
      <c r="D222" t="s">
        <v>909</v>
      </c>
      <c r="E222">
        <v>61050758005</v>
      </c>
      <c r="F222" t="s">
        <v>802</v>
      </c>
      <c r="G222" t="s">
        <v>915</v>
      </c>
      <c r="H222">
        <v>5</v>
      </c>
      <c r="I222" t="s">
        <v>912</v>
      </c>
      <c r="J222" t="s">
        <v>911</v>
      </c>
      <c r="M222">
        <v>2315</v>
      </c>
      <c r="N222">
        <v>1050740</v>
      </c>
      <c r="O222">
        <v>0.33</v>
      </c>
      <c r="P222">
        <v>147.83000000000001</v>
      </c>
      <c r="Q222">
        <v>6</v>
      </c>
      <c r="R222" s="125">
        <f>+M222-N222</f>
        <v>-1048425</v>
      </c>
      <c r="T222" s="42" t="s">
        <v>801</v>
      </c>
      <c r="U222" t="s">
        <v>251</v>
      </c>
    </row>
    <row r="223" spans="1:21">
      <c r="A223" t="str">
        <f>+VLOOKUP(C223,'Base Plan de cuentas'!B:L,11,0)</f>
        <v>Otros ingresos operativos</v>
      </c>
      <c r="B223" t="str">
        <f>+VLOOKUP(C223,'Base Plan de cuentas'!B:K,10,0)</f>
        <v>Otros Ingresos Operativos  Nota 5- V</v>
      </c>
      <c r="C223" t="str">
        <f t="shared" si="10"/>
        <v>61050758011</v>
      </c>
      <c r="D223" t="s">
        <v>909</v>
      </c>
      <c r="E223">
        <v>61050758011</v>
      </c>
      <c r="F223" t="s">
        <v>953</v>
      </c>
      <c r="G223" t="s">
        <v>915</v>
      </c>
      <c r="H223">
        <v>5</v>
      </c>
      <c r="I223" t="s">
        <v>912</v>
      </c>
      <c r="J223" t="s">
        <v>911</v>
      </c>
      <c r="M223">
        <v>1284381945</v>
      </c>
      <c r="N223">
        <v>4007254189</v>
      </c>
      <c r="O223">
        <v>161257.68</v>
      </c>
      <c r="P223">
        <v>544048.12</v>
      </c>
      <c r="Q223">
        <v>6</v>
      </c>
      <c r="R223" s="125">
        <f>+M223-N223</f>
        <v>-2722872244</v>
      </c>
      <c r="T223" s="42" t="s">
        <v>1497</v>
      </c>
      <c r="U223" t="s">
        <v>251</v>
      </c>
    </row>
    <row r="224" spans="1:21">
      <c r="C224" t="str">
        <f t="shared" si="10"/>
        <v>6107</v>
      </c>
      <c r="D224" t="s">
        <v>909</v>
      </c>
      <c r="E224">
        <v>6107</v>
      </c>
      <c r="F224" t="s">
        <v>1372</v>
      </c>
      <c r="G224" t="s">
        <v>915</v>
      </c>
      <c r="H224">
        <v>3</v>
      </c>
      <c r="I224" t="s">
        <v>911</v>
      </c>
      <c r="J224" t="s">
        <v>911</v>
      </c>
      <c r="M224">
        <v>0</v>
      </c>
      <c r="N224">
        <v>54240286</v>
      </c>
      <c r="O224">
        <v>0</v>
      </c>
      <c r="P224">
        <v>6951.45</v>
      </c>
      <c r="Q224">
        <v>6</v>
      </c>
      <c r="T224" s="42" t="s">
        <v>1431</v>
      </c>
    </row>
    <row r="225" spans="1:21">
      <c r="C225" t="str">
        <f t="shared" si="10"/>
        <v>61070768</v>
      </c>
      <c r="D225" t="s">
        <v>909</v>
      </c>
      <c r="E225">
        <v>61070768</v>
      </c>
      <c r="F225" t="s">
        <v>1373</v>
      </c>
      <c r="G225" t="s">
        <v>915</v>
      </c>
      <c r="H225">
        <v>4</v>
      </c>
      <c r="I225" t="s">
        <v>911</v>
      </c>
      <c r="J225" t="s">
        <v>911</v>
      </c>
      <c r="M225">
        <v>0</v>
      </c>
      <c r="N225">
        <v>54240286</v>
      </c>
      <c r="O225">
        <v>0</v>
      </c>
      <c r="P225">
        <v>6951.45</v>
      </c>
      <c r="Q225">
        <v>6</v>
      </c>
      <c r="T225" s="42" t="s">
        <v>1432</v>
      </c>
    </row>
    <row r="226" spans="1:21">
      <c r="A226" t="str">
        <f>+VLOOKUP(C226,'Base Plan de cuentas'!B:L,11,0)</f>
        <v>Otros ingresos operativos</v>
      </c>
      <c r="B226" t="str">
        <f>+VLOOKUP(C226,'Base Plan de cuentas'!B:K,10,0)</f>
        <v>Otros Ingresos Operativos  Nota 5- V</v>
      </c>
      <c r="C226" t="str">
        <f t="shared" si="10"/>
        <v>61070768001</v>
      </c>
      <c r="D226" t="s">
        <v>909</v>
      </c>
      <c r="E226">
        <v>61070768001</v>
      </c>
      <c r="F226" t="s">
        <v>1374</v>
      </c>
      <c r="G226" t="s">
        <v>915</v>
      </c>
      <c r="H226">
        <v>5</v>
      </c>
      <c r="I226" t="s">
        <v>912</v>
      </c>
      <c r="J226" t="s">
        <v>911</v>
      </c>
      <c r="M226">
        <v>0</v>
      </c>
      <c r="N226">
        <v>38301752</v>
      </c>
      <c r="O226">
        <v>0</v>
      </c>
      <c r="P226">
        <v>4787.32</v>
      </c>
      <c r="Q226">
        <v>6</v>
      </c>
      <c r="R226" s="125">
        <f>+M226-N226</f>
        <v>-38301752</v>
      </c>
      <c r="T226" s="42" t="s">
        <v>1413</v>
      </c>
      <c r="U226" t="s">
        <v>251</v>
      </c>
    </row>
    <row r="227" spans="1:21">
      <c r="A227" t="str">
        <f>+VLOOKUP(C227,'Base Plan de cuentas'!B:L,11,0)</f>
        <v>Otros ingresos operativos</v>
      </c>
      <c r="B227" t="str">
        <f>+VLOOKUP(C227,'Base Plan de cuentas'!B:K,10,0)</f>
        <v>Otros Ingresos Operativos  Nota 5- V</v>
      </c>
      <c r="C227" t="str">
        <f t="shared" si="10"/>
        <v>61070768003</v>
      </c>
      <c r="D227" t="s">
        <v>909</v>
      </c>
      <c r="E227">
        <v>61070768003</v>
      </c>
      <c r="F227" t="s">
        <v>1375</v>
      </c>
      <c r="G227" t="s">
        <v>915</v>
      </c>
      <c r="H227">
        <v>5</v>
      </c>
      <c r="I227" t="s">
        <v>912</v>
      </c>
      <c r="J227" t="s">
        <v>911</v>
      </c>
      <c r="M227">
        <v>0</v>
      </c>
      <c r="N227">
        <v>5870921</v>
      </c>
      <c r="O227">
        <v>0</v>
      </c>
      <c r="P227">
        <v>794.7</v>
      </c>
      <c r="Q227">
        <v>6</v>
      </c>
      <c r="R227" s="125">
        <f>+M227-N227</f>
        <v>-5870921</v>
      </c>
      <c r="T227" s="42" t="s">
        <v>1414</v>
      </c>
      <c r="U227" t="s">
        <v>251</v>
      </c>
    </row>
    <row r="228" spans="1:21">
      <c r="A228" t="str">
        <f>+VLOOKUP(C228,'Base Plan de cuentas'!B:L,11,0)</f>
        <v>Otros ingresos operativos</v>
      </c>
      <c r="B228" t="str">
        <f>+VLOOKUP(C228,'Base Plan de cuentas'!B:K,10,0)</f>
        <v>Otros Ingresos Operativos  Nota 5- V</v>
      </c>
      <c r="C228" t="str">
        <f t="shared" si="10"/>
        <v>61070768004</v>
      </c>
      <c r="D228" t="s">
        <v>909</v>
      </c>
      <c r="E228">
        <v>61070768004</v>
      </c>
      <c r="F228" t="s">
        <v>1608</v>
      </c>
      <c r="G228" t="s">
        <v>915</v>
      </c>
      <c r="H228">
        <v>5</v>
      </c>
      <c r="I228" t="s">
        <v>912</v>
      </c>
      <c r="J228" t="s">
        <v>911</v>
      </c>
      <c r="M228">
        <v>0</v>
      </c>
      <c r="N228">
        <v>10067613</v>
      </c>
      <c r="O228">
        <v>0</v>
      </c>
      <c r="P228">
        <v>1369.43</v>
      </c>
      <c r="Q228">
        <v>6</v>
      </c>
      <c r="R228" s="125">
        <f>+M228-N228</f>
        <v>-10067613</v>
      </c>
      <c r="T228" s="42" t="s">
        <v>1415</v>
      </c>
      <c r="U228" t="s">
        <v>251</v>
      </c>
    </row>
    <row r="229" spans="1:21">
      <c r="C229" t="str">
        <f t="shared" si="10"/>
        <v>7</v>
      </c>
      <c r="D229" t="s">
        <v>909</v>
      </c>
      <c r="E229">
        <v>7</v>
      </c>
      <c r="F229" t="s">
        <v>804</v>
      </c>
      <c r="G229" t="s">
        <v>910</v>
      </c>
      <c r="H229">
        <v>1</v>
      </c>
      <c r="I229" t="s">
        <v>911</v>
      </c>
      <c r="J229" t="s">
        <v>911</v>
      </c>
      <c r="M229">
        <v>9164200012</v>
      </c>
      <c r="N229">
        <v>1749958364</v>
      </c>
      <c r="O229">
        <v>1142015.98</v>
      </c>
      <c r="P229">
        <v>239191.74</v>
      </c>
      <c r="Q229">
        <v>6</v>
      </c>
      <c r="T229" s="42" t="s">
        <v>803</v>
      </c>
    </row>
    <row r="230" spans="1:21">
      <c r="C230" t="str">
        <f t="shared" si="10"/>
        <v>71</v>
      </c>
      <c r="D230" t="s">
        <v>909</v>
      </c>
      <c r="E230">
        <v>71</v>
      </c>
      <c r="F230" t="s">
        <v>806</v>
      </c>
      <c r="G230" t="s">
        <v>910</v>
      </c>
      <c r="H230">
        <v>2</v>
      </c>
      <c r="I230" t="s">
        <v>911</v>
      </c>
      <c r="J230" t="s">
        <v>911</v>
      </c>
      <c r="M230">
        <v>9164200012</v>
      </c>
      <c r="N230">
        <v>1749958364</v>
      </c>
      <c r="O230">
        <v>1142015.98</v>
      </c>
      <c r="P230">
        <v>239191.74</v>
      </c>
      <c r="Q230">
        <v>6</v>
      </c>
      <c r="T230" s="42" t="s">
        <v>805</v>
      </c>
    </row>
    <row r="231" spans="1:21">
      <c r="C231" t="str">
        <f t="shared" si="10"/>
        <v>71010</v>
      </c>
      <c r="D231" t="s">
        <v>909</v>
      </c>
      <c r="E231">
        <v>71010</v>
      </c>
      <c r="F231" t="s">
        <v>808</v>
      </c>
      <c r="G231" t="s">
        <v>910</v>
      </c>
      <c r="H231">
        <v>3</v>
      </c>
      <c r="I231" t="s">
        <v>911</v>
      </c>
      <c r="J231" t="s">
        <v>911</v>
      </c>
      <c r="M231">
        <v>486669432</v>
      </c>
      <c r="N231">
        <v>63511267</v>
      </c>
      <c r="O231">
        <v>65446.55</v>
      </c>
      <c r="P231">
        <v>8109.94</v>
      </c>
      <c r="Q231">
        <v>6</v>
      </c>
      <c r="T231" s="42" t="s">
        <v>807</v>
      </c>
    </row>
    <row r="232" spans="1:21">
      <c r="C232" t="str">
        <f t="shared" si="10"/>
        <v>71010705</v>
      </c>
      <c r="D232" t="s">
        <v>909</v>
      </c>
      <c r="E232">
        <v>71010705</v>
      </c>
      <c r="F232" t="s">
        <v>813</v>
      </c>
      <c r="G232" t="s">
        <v>910</v>
      </c>
      <c r="H232">
        <v>4</v>
      </c>
      <c r="I232" t="s">
        <v>911</v>
      </c>
      <c r="J232" t="s">
        <v>911</v>
      </c>
      <c r="M232">
        <v>486669432</v>
      </c>
      <c r="N232">
        <v>63511267</v>
      </c>
      <c r="O232">
        <v>65446.55</v>
      </c>
      <c r="P232">
        <v>8109.94</v>
      </c>
      <c r="Q232">
        <v>6</v>
      </c>
      <c r="T232" s="42" t="s">
        <v>812</v>
      </c>
    </row>
    <row r="233" spans="1:21">
      <c r="A233" t="str">
        <f>+VLOOKUP(C233,'Base Plan de cuentas'!B:L,11,0)</f>
        <v>Aranceles pagados BVA</v>
      </c>
      <c r="B233" t="str">
        <f>+VLOOKUP(C233,'Base Plan de cuentas'!B:K,10,0)</f>
        <v xml:space="preserve">Aranceles </v>
      </c>
      <c r="C233" t="str">
        <f t="shared" si="10"/>
        <v>71010705001</v>
      </c>
      <c r="D233" t="s">
        <v>909</v>
      </c>
      <c r="E233">
        <v>71010705001</v>
      </c>
      <c r="F233" t="s">
        <v>1096</v>
      </c>
      <c r="G233" t="s">
        <v>910</v>
      </c>
      <c r="H233">
        <v>5</v>
      </c>
      <c r="I233" t="s">
        <v>912</v>
      </c>
      <c r="J233" t="s">
        <v>911</v>
      </c>
      <c r="M233">
        <v>36804925</v>
      </c>
      <c r="N233">
        <v>0</v>
      </c>
      <c r="O233">
        <v>4973.43</v>
      </c>
      <c r="P233">
        <v>0</v>
      </c>
      <c r="Q233">
        <v>6</v>
      </c>
      <c r="R233" s="125">
        <f t="shared" ref="R233:R238" si="11">+M233-N233</f>
        <v>36804925</v>
      </c>
      <c r="T233" s="42" t="s">
        <v>1123</v>
      </c>
      <c r="U233" t="s">
        <v>333</v>
      </c>
    </row>
    <row r="234" spans="1:21">
      <c r="A234" t="str">
        <f>+VLOOKUP(C234,'Base Plan de cuentas'!B:L,11,0)</f>
        <v>Aranceles pagados BVA</v>
      </c>
      <c r="B234" t="str">
        <f>+VLOOKUP(C234,'Base Plan de cuentas'!B:K,10,0)</f>
        <v xml:space="preserve">Aranceles </v>
      </c>
      <c r="C234" t="str">
        <f t="shared" si="10"/>
        <v>71010705002</v>
      </c>
      <c r="D234" t="s">
        <v>909</v>
      </c>
      <c r="E234">
        <v>71010705002</v>
      </c>
      <c r="F234" t="s">
        <v>815</v>
      </c>
      <c r="G234" t="s">
        <v>910</v>
      </c>
      <c r="H234">
        <v>5</v>
      </c>
      <c r="I234" t="s">
        <v>912</v>
      </c>
      <c r="J234" t="s">
        <v>911</v>
      </c>
      <c r="M234">
        <v>367213591</v>
      </c>
      <c r="N234">
        <v>59583507</v>
      </c>
      <c r="O234">
        <v>49548.65</v>
      </c>
      <c r="P234">
        <v>7606.27</v>
      </c>
      <c r="Q234">
        <v>6</v>
      </c>
      <c r="R234" s="125">
        <f t="shared" si="11"/>
        <v>307630084</v>
      </c>
      <c r="T234" s="42" t="s">
        <v>814</v>
      </c>
      <c r="U234" t="s">
        <v>333</v>
      </c>
    </row>
    <row r="235" spans="1:21">
      <c r="A235" t="str">
        <f>+VLOOKUP(C235,'Base Plan de cuentas'!B:L,11,0)</f>
        <v>Aranceles pagados BVA</v>
      </c>
      <c r="B235" t="str">
        <f>+VLOOKUP(C235,'Base Plan de cuentas'!B:K,10,0)</f>
        <v xml:space="preserve">Aranceles </v>
      </c>
      <c r="C235" t="str">
        <f t="shared" si="10"/>
        <v>71010705004</v>
      </c>
      <c r="D235" t="s">
        <v>909</v>
      </c>
      <c r="E235">
        <v>71010705004</v>
      </c>
      <c r="F235" t="s">
        <v>1021</v>
      </c>
      <c r="G235" t="s">
        <v>910</v>
      </c>
      <c r="H235">
        <v>5</v>
      </c>
      <c r="I235" t="s">
        <v>912</v>
      </c>
      <c r="J235" t="s">
        <v>911</v>
      </c>
      <c r="M235">
        <v>14197432</v>
      </c>
      <c r="N235">
        <v>3657760</v>
      </c>
      <c r="O235">
        <v>1917.38</v>
      </c>
      <c r="P235">
        <v>469.86</v>
      </c>
      <c r="Q235">
        <v>6</v>
      </c>
      <c r="R235" s="125">
        <f t="shared" si="11"/>
        <v>10539672</v>
      </c>
      <c r="T235" s="42" t="s">
        <v>1039</v>
      </c>
      <c r="U235" t="s">
        <v>333</v>
      </c>
    </row>
    <row r="236" spans="1:21">
      <c r="A236" t="str">
        <f>+VLOOKUP(C236,'Base Plan de cuentas'!B:L,11,0)</f>
        <v>Aranceles pagados BVA</v>
      </c>
      <c r="B236" t="str">
        <f>+VLOOKUP(C236,'Base Plan de cuentas'!B:K,10,0)</f>
        <v xml:space="preserve">Aranceles </v>
      </c>
      <c r="C236" t="str">
        <f t="shared" si="10"/>
        <v>71010705005</v>
      </c>
      <c r="D236" t="s">
        <v>909</v>
      </c>
      <c r="E236">
        <v>71010705005</v>
      </c>
      <c r="F236" t="s">
        <v>1377</v>
      </c>
      <c r="G236" t="s">
        <v>910</v>
      </c>
      <c r="H236">
        <v>5</v>
      </c>
      <c r="I236" t="s">
        <v>912</v>
      </c>
      <c r="J236" t="s">
        <v>911</v>
      </c>
      <c r="M236">
        <v>3228810</v>
      </c>
      <c r="N236">
        <v>0</v>
      </c>
      <c r="O236">
        <v>407.82</v>
      </c>
      <c r="P236">
        <v>0</v>
      </c>
      <c r="Q236">
        <v>6</v>
      </c>
      <c r="R236" s="125">
        <f t="shared" si="11"/>
        <v>3228810</v>
      </c>
      <c r="T236" s="42" t="s">
        <v>1416</v>
      </c>
      <c r="U236" t="s">
        <v>333</v>
      </c>
    </row>
    <row r="237" spans="1:21" s="185" customFormat="1">
      <c r="A237" t="str">
        <f>+VLOOKUP(C237,'Base Plan de cuentas'!B:L,11,0)</f>
        <v>Aranceles pagados BVA</v>
      </c>
      <c r="B237" t="str">
        <f>+VLOOKUP(C237,'Base Plan de cuentas'!B:K,10,0)</f>
        <v xml:space="preserve">Aranceles </v>
      </c>
      <c r="C237" t="str">
        <f t="shared" si="10"/>
        <v>71010705006</v>
      </c>
      <c r="D237" t="s">
        <v>909</v>
      </c>
      <c r="E237">
        <v>71010705006</v>
      </c>
      <c r="F237" t="s">
        <v>817</v>
      </c>
      <c r="G237" t="s">
        <v>910</v>
      </c>
      <c r="H237">
        <v>5</v>
      </c>
      <c r="I237" t="s">
        <v>912</v>
      </c>
      <c r="J237" t="s">
        <v>911</v>
      </c>
      <c r="K237"/>
      <c r="L237"/>
      <c r="M237">
        <v>4238000</v>
      </c>
      <c r="N237">
        <v>0</v>
      </c>
      <c r="O237">
        <v>536.41999999999996</v>
      </c>
      <c r="P237">
        <v>0</v>
      </c>
      <c r="Q237">
        <v>6</v>
      </c>
      <c r="R237" s="125">
        <f t="shared" si="11"/>
        <v>4238000</v>
      </c>
      <c r="T237" s="42" t="s">
        <v>816</v>
      </c>
      <c r="U237" s="185" t="s">
        <v>333</v>
      </c>
    </row>
    <row r="238" spans="1:21" s="185" customFormat="1">
      <c r="A238" t="str">
        <f>+VLOOKUP(C238,'Base Plan de cuentas'!B:L,11,0)</f>
        <v>Gastos operativos</v>
      </c>
      <c r="B238" t="str">
        <f>+VLOOKUP(C238,'Base Plan de cuentas'!B:K,10,0)</f>
        <v xml:space="preserve">Otros gastos operativos </v>
      </c>
      <c r="C238" t="str">
        <f t="shared" si="10"/>
        <v>71010705007</v>
      </c>
      <c r="D238" t="s">
        <v>909</v>
      </c>
      <c r="E238">
        <v>71010705007</v>
      </c>
      <c r="F238" t="s">
        <v>819</v>
      </c>
      <c r="G238" t="s">
        <v>910</v>
      </c>
      <c r="H238">
        <v>5</v>
      </c>
      <c r="I238" t="s">
        <v>912</v>
      </c>
      <c r="J238" t="s">
        <v>911</v>
      </c>
      <c r="K238"/>
      <c r="L238"/>
      <c r="M238">
        <v>60986674</v>
      </c>
      <c r="N238">
        <v>270000</v>
      </c>
      <c r="O238">
        <v>8062.85</v>
      </c>
      <c r="P238">
        <v>33.81</v>
      </c>
      <c r="Q238">
        <v>6</v>
      </c>
      <c r="R238" s="125">
        <f t="shared" si="11"/>
        <v>60716674</v>
      </c>
      <c r="T238" s="42" t="s">
        <v>818</v>
      </c>
      <c r="U238" s="185" t="s">
        <v>179</v>
      </c>
    </row>
    <row r="239" spans="1:21" s="185" customFormat="1">
      <c r="A239"/>
      <c r="B239"/>
      <c r="C239" t="str">
        <f t="shared" si="10"/>
        <v>71030</v>
      </c>
      <c r="D239" t="s">
        <v>909</v>
      </c>
      <c r="E239">
        <v>71030</v>
      </c>
      <c r="F239" t="s">
        <v>1022</v>
      </c>
      <c r="G239" t="s">
        <v>910</v>
      </c>
      <c r="H239">
        <v>3</v>
      </c>
      <c r="I239" t="s">
        <v>911</v>
      </c>
      <c r="J239" t="s">
        <v>911</v>
      </c>
      <c r="K239"/>
      <c r="L239"/>
      <c r="M239">
        <v>1669172828</v>
      </c>
      <c r="N239">
        <v>0</v>
      </c>
      <c r="O239">
        <v>222515.61</v>
      </c>
      <c r="P239">
        <v>0</v>
      </c>
      <c r="Q239">
        <v>6</v>
      </c>
      <c r="R239" s="125"/>
      <c r="T239" s="42" t="s">
        <v>1433</v>
      </c>
    </row>
    <row r="240" spans="1:21">
      <c r="C240" t="str">
        <f t="shared" si="10"/>
        <v>71030719</v>
      </c>
      <c r="D240" t="s">
        <v>909</v>
      </c>
      <c r="E240">
        <v>71030719</v>
      </c>
      <c r="F240" t="s">
        <v>1023</v>
      </c>
      <c r="G240" t="s">
        <v>910</v>
      </c>
      <c r="H240">
        <v>4</v>
      </c>
      <c r="I240" t="s">
        <v>911</v>
      </c>
      <c r="J240" t="s">
        <v>911</v>
      </c>
      <c r="M240">
        <v>1669172828</v>
      </c>
      <c r="N240">
        <v>0</v>
      </c>
      <c r="O240">
        <v>222515.61</v>
      </c>
      <c r="P240">
        <v>0</v>
      </c>
      <c r="Q240">
        <v>6</v>
      </c>
      <c r="T240" s="42" t="s">
        <v>1434</v>
      </c>
    </row>
    <row r="241" spans="1:21">
      <c r="A241" t="str">
        <f>+VLOOKUP(C241,'Base Plan de cuentas'!B:L,11,0)</f>
        <v>Gastos operativos</v>
      </c>
      <c r="B241" t="str">
        <f>+VLOOKUP(C241,'Base Plan de cuentas'!B:K,10,0)</f>
        <v xml:space="preserve">Otros gastos operativos </v>
      </c>
      <c r="C241" t="str">
        <f t="shared" si="10"/>
        <v>71030719001</v>
      </c>
      <c r="D241" t="s">
        <v>909</v>
      </c>
      <c r="E241">
        <v>71030719001</v>
      </c>
      <c r="F241" t="s">
        <v>1499</v>
      </c>
      <c r="G241" t="s">
        <v>910</v>
      </c>
      <c r="H241">
        <v>5</v>
      </c>
      <c r="I241" t="s">
        <v>912</v>
      </c>
      <c r="J241" t="s">
        <v>911</v>
      </c>
      <c r="M241">
        <v>878692244</v>
      </c>
      <c r="N241">
        <v>0</v>
      </c>
      <c r="O241">
        <v>117076.2</v>
      </c>
      <c r="P241">
        <v>0</v>
      </c>
      <c r="Q241">
        <v>6</v>
      </c>
      <c r="R241" s="125">
        <f>+M241-N241</f>
        <v>878692244</v>
      </c>
      <c r="T241" s="42" t="s">
        <v>1124</v>
      </c>
      <c r="U241" t="s">
        <v>179</v>
      </c>
    </row>
    <row r="242" spans="1:21">
      <c r="A242" t="str">
        <f>+VLOOKUP(C242,'Base Plan de cuentas'!B:L,11,0)</f>
        <v>Gastos operativos</v>
      </c>
      <c r="B242" t="str">
        <f>+VLOOKUP(C242,'Base Plan de cuentas'!B:K,10,0)</f>
        <v xml:space="preserve">Otros gastos operativos </v>
      </c>
      <c r="C242" t="str">
        <f t="shared" si="10"/>
        <v>71030719002</v>
      </c>
      <c r="D242" t="s">
        <v>909</v>
      </c>
      <c r="E242">
        <v>71030719002</v>
      </c>
      <c r="F242" t="s">
        <v>1609</v>
      </c>
      <c r="G242" t="s">
        <v>910</v>
      </c>
      <c r="H242">
        <v>5</v>
      </c>
      <c r="I242" t="s">
        <v>912</v>
      </c>
      <c r="J242" t="s">
        <v>911</v>
      </c>
      <c r="M242">
        <v>201905399</v>
      </c>
      <c r="N242">
        <v>0</v>
      </c>
      <c r="O242">
        <v>28955.72</v>
      </c>
      <c r="P242">
        <v>0</v>
      </c>
      <c r="Q242">
        <v>6</v>
      </c>
      <c r="R242" s="125">
        <f>+M242-N242</f>
        <v>201905399</v>
      </c>
      <c r="T242" s="42" t="s">
        <v>1040</v>
      </c>
      <c r="U242" t="s">
        <v>179</v>
      </c>
    </row>
    <row r="243" spans="1:21">
      <c r="A243" t="str">
        <f>+VLOOKUP(C243,'Base Plan de cuentas'!B:L,11,0)</f>
        <v>Gastos operativos</v>
      </c>
      <c r="B243" t="str">
        <f>+VLOOKUP(C243,'Base Plan de cuentas'!B:K,10,0)</f>
        <v xml:space="preserve">Otros gastos operativos </v>
      </c>
      <c r="C243" t="str">
        <f t="shared" si="10"/>
        <v>71030719005</v>
      </c>
      <c r="D243" t="s">
        <v>909</v>
      </c>
      <c r="E243">
        <v>71030719005</v>
      </c>
      <c r="F243" t="s">
        <v>1378</v>
      </c>
      <c r="G243" t="s">
        <v>910</v>
      </c>
      <c r="H243">
        <v>5</v>
      </c>
      <c r="I243" t="s">
        <v>912</v>
      </c>
      <c r="J243" t="s">
        <v>911</v>
      </c>
      <c r="M243">
        <v>180074730</v>
      </c>
      <c r="N243">
        <v>0</v>
      </c>
      <c r="O243">
        <v>25147.53</v>
      </c>
      <c r="P243">
        <v>0</v>
      </c>
      <c r="Q243">
        <v>6</v>
      </c>
      <c r="R243" s="125">
        <f>+M243-N243</f>
        <v>180074730</v>
      </c>
      <c r="T243" s="42" t="s">
        <v>1417</v>
      </c>
      <c r="U243" t="s">
        <v>179</v>
      </c>
    </row>
    <row r="244" spans="1:21">
      <c r="A244" t="str">
        <f>+VLOOKUP(C244,'Base Plan de cuentas'!B:L,11,0)</f>
        <v>Gastos operativos</v>
      </c>
      <c r="B244" t="str">
        <f>+VLOOKUP(C244,'Base Plan de cuentas'!B:K,10,0)</f>
        <v xml:space="preserve">Otros gastos operativos </v>
      </c>
      <c r="C244" t="str">
        <f t="shared" si="10"/>
        <v>71030719006</v>
      </c>
      <c r="D244" t="s">
        <v>909</v>
      </c>
      <c r="E244">
        <v>71030719006</v>
      </c>
      <c r="F244" t="s">
        <v>1379</v>
      </c>
      <c r="G244" t="s">
        <v>910</v>
      </c>
      <c r="H244">
        <v>5</v>
      </c>
      <c r="I244" t="s">
        <v>912</v>
      </c>
      <c r="J244" t="s">
        <v>911</v>
      </c>
      <c r="M244">
        <v>49091063</v>
      </c>
      <c r="N244">
        <v>0</v>
      </c>
      <c r="O244">
        <v>6394.93</v>
      </c>
      <c r="P244">
        <v>0</v>
      </c>
      <c r="Q244">
        <v>6</v>
      </c>
      <c r="R244" s="125">
        <f>+M244-N244</f>
        <v>49091063</v>
      </c>
      <c r="T244" s="42" t="s">
        <v>1418</v>
      </c>
      <c r="U244" t="s">
        <v>179</v>
      </c>
    </row>
    <row r="245" spans="1:21">
      <c r="A245" t="str">
        <f>+VLOOKUP(C245,'Base Plan de cuentas'!B:L,11,0)</f>
        <v>Gastos operativos</v>
      </c>
      <c r="B245" t="str">
        <f>+VLOOKUP(C245,'Base Plan de cuentas'!B:K,10,0)</f>
        <v xml:space="preserve">Otros gastos operativos </v>
      </c>
      <c r="C245" t="str">
        <f t="shared" si="10"/>
        <v>71030719007</v>
      </c>
      <c r="D245" t="s">
        <v>909</v>
      </c>
      <c r="E245">
        <v>71030719007</v>
      </c>
      <c r="F245" t="s">
        <v>1501</v>
      </c>
      <c r="G245" t="s">
        <v>910</v>
      </c>
      <c r="H245">
        <v>5</v>
      </c>
      <c r="I245" t="s">
        <v>912</v>
      </c>
      <c r="J245" t="s">
        <v>911</v>
      </c>
      <c r="M245">
        <v>359409392</v>
      </c>
      <c r="N245">
        <v>0</v>
      </c>
      <c r="O245">
        <v>44941.23</v>
      </c>
      <c r="P245">
        <v>0</v>
      </c>
      <c r="Q245">
        <v>6</v>
      </c>
      <c r="R245" s="125">
        <f>+M245-N245</f>
        <v>359409392</v>
      </c>
      <c r="T245" s="42" t="s">
        <v>1500</v>
      </c>
      <c r="U245" t="s">
        <v>179</v>
      </c>
    </row>
    <row r="246" spans="1:21">
      <c r="C246" t="str">
        <f t="shared" si="10"/>
        <v>71040</v>
      </c>
      <c r="D246" t="s">
        <v>909</v>
      </c>
      <c r="E246">
        <v>71040</v>
      </c>
      <c r="F246" t="s">
        <v>821</v>
      </c>
      <c r="G246" t="s">
        <v>910</v>
      </c>
      <c r="H246">
        <v>3</v>
      </c>
      <c r="I246" t="s">
        <v>911</v>
      </c>
      <c r="J246" t="s">
        <v>911</v>
      </c>
      <c r="M246">
        <v>6822104241</v>
      </c>
      <c r="N246">
        <v>1686447097</v>
      </c>
      <c r="O246">
        <v>828428.27</v>
      </c>
      <c r="P246">
        <v>231081.8</v>
      </c>
      <c r="Q246">
        <v>6</v>
      </c>
      <c r="T246" s="42" t="s">
        <v>820</v>
      </c>
    </row>
    <row r="247" spans="1:21" s="185" customFormat="1">
      <c r="A247"/>
      <c r="B247"/>
      <c r="C247" t="str">
        <f t="shared" si="10"/>
        <v>71040731</v>
      </c>
      <c r="D247" t="s">
        <v>909</v>
      </c>
      <c r="E247">
        <v>71040731</v>
      </c>
      <c r="F247" t="s">
        <v>1882</v>
      </c>
      <c r="G247" t="s">
        <v>910</v>
      </c>
      <c r="H247">
        <v>4</v>
      </c>
      <c r="I247" t="s">
        <v>911</v>
      </c>
      <c r="J247" t="s">
        <v>911</v>
      </c>
      <c r="K247"/>
      <c r="L247"/>
      <c r="M247">
        <v>7753636</v>
      </c>
      <c r="N247">
        <v>0</v>
      </c>
      <c r="O247">
        <v>1116.9000000000001</v>
      </c>
      <c r="P247">
        <v>0</v>
      </c>
      <c r="Q247">
        <v>6</v>
      </c>
      <c r="R247" s="125"/>
      <c r="T247" s="42" t="s">
        <v>1885</v>
      </c>
    </row>
    <row r="248" spans="1:21">
      <c r="A248" t="str">
        <f>+VLOOKUP(C248,'Base Plan de cuentas'!B:L,11,0)</f>
        <v>Gastos de administración</v>
      </c>
      <c r="B248" t="str">
        <f>+VLOOKUP(C248,'Base Plan de cuentas'!B:K,10,0)</f>
        <v>Publicidad y Propagandas</v>
      </c>
      <c r="C248" t="str">
        <f t="shared" si="10"/>
        <v>71040731001</v>
      </c>
      <c r="D248" t="s">
        <v>909</v>
      </c>
      <c r="E248">
        <v>71040731001</v>
      </c>
      <c r="F248" t="s">
        <v>1279</v>
      </c>
      <c r="G248" t="s">
        <v>910</v>
      </c>
      <c r="H248">
        <v>5</v>
      </c>
      <c r="I248" t="s">
        <v>912</v>
      </c>
      <c r="J248" t="s">
        <v>911</v>
      </c>
      <c r="M248">
        <v>7753636</v>
      </c>
      <c r="N248">
        <v>0</v>
      </c>
      <c r="O248">
        <v>1116.9000000000001</v>
      </c>
      <c r="P248">
        <v>0</v>
      </c>
      <c r="Q248">
        <v>6</v>
      </c>
      <c r="R248" s="125">
        <f>+M248-N248</f>
        <v>7753636</v>
      </c>
      <c r="T248" s="42" t="s">
        <v>1307</v>
      </c>
      <c r="U248" t="s">
        <v>73</v>
      </c>
    </row>
    <row r="249" spans="1:21">
      <c r="C249" t="str">
        <f t="shared" si="10"/>
        <v>71040733</v>
      </c>
      <c r="D249" t="s">
        <v>909</v>
      </c>
      <c r="E249">
        <v>71040733</v>
      </c>
      <c r="F249" t="s">
        <v>823</v>
      </c>
      <c r="G249" t="s">
        <v>910</v>
      </c>
      <c r="H249">
        <v>4</v>
      </c>
      <c r="I249" t="s">
        <v>911</v>
      </c>
      <c r="J249" t="s">
        <v>911</v>
      </c>
      <c r="M249">
        <v>5128828801</v>
      </c>
      <c r="N249">
        <v>624179215</v>
      </c>
      <c r="O249">
        <v>586723.93999999994</v>
      </c>
      <c r="P249">
        <v>82711.149999999994</v>
      </c>
      <c r="Q249">
        <v>6</v>
      </c>
      <c r="T249" s="42" t="s">
        <v>822</v>
      </c>
    </row>
    <row r="250" spans="1:21">
      <c r="A250" t="str">
        <f>+VLOOKUP(C250,'Base Plan de cuentas'!B:L,11,0)</f>
        <v>Honorarios</v>
      </c>
      <c r="B250" t="str">
        <f>+VLOOKUP(C250,'Base Plan de cuentas'!B:K,10,0)</f>
        <v>Honorarios Profesionales</v>
      </c>
      <c r="C250" t="str">
        <f t="shared" si="10"/>
        <v>71040733001</v>
      </c>
      <c r="D250" t="s">
        <v>909</v>
      </c>
      <c r="E250">
        <v>71040733001</v>
      </c>
      <c r="F250" t="s">
        <v>825</v>
      </c>
      <c r="G250" t="s">
        <v>910</v>
      </c>
      <c r="H250">
        <v>5</v>
      </c>
      <c r="I250" t="s">
        <v>912</v>
      </c>
      <c r="J250" t="s">
        <v>911</v>
      </c>
      <c r="M250">
        <v>2074201012</v>
      </c>
      <c r="N250">
        <v>584385975</v>
      </c>
      <c r="O250">
        <v>273151.84000000003</v>
      </c>
      <c r="P250">
        <v>76949.22</v>
      </c>
      <c r="Q250">
        <v>6</v>
      </c>
      <c r="R250" s="208">
        <f t="shared" ref="R250:R272" si="12">+M250-N250</f>
        <v>1489815037</v>
      </c>
      <c r="T250" s="42" t="s">
        <v>824</v>
      </c>
      <c r="U250" t="s">
        <v>165</v>
      </c>
    </row>
    <row r="251" spans="1:21">
      <c r="A251" t="str">
        <f>+VLOOKUP(C251,'Base Plan de cuentas'!B:L,11,0)</f>
        <v>Honorarios</v>
      </c>
      <c r="B251" t="str">
        <f>+VLOOKUP(C251,'Base Plan de cuentas'!B:K,10,0)</f>
        <v>Honorarios Profesionales</v>
      </c>
      <c r="C251" t="str">
        <f t="shared" si="10"/>
        <v>71040733005</v>
      </c>
      <c r="D251" t="s">
        <v>909</v>
      </c>
      <c r="E251">
        <v>71040733005</v>
      </c>
      <c r="F251" t="s">
        <v>829</v>
      </c>
      <c r="G251" t="s">
        <v>910</v>
      </c>
      <c r="H251">
        <v>5</v>
      </c>
      <c r="I251" t="s">
        <v>912</v>
      </c>
      <c r="J251" t="s">
        <v>911</v>
      </c>
      <c r="M251">
        <v>1909091</v>
      </c>
      <c r="N251">
        <v>0</v>
      </c>
      <c r="O251">
        <v>241.97</v>
      </c>
      <c r="P251">
        <v>0</v>
      </c>
      <c r="Q251">
        <v>6</v>
      </c>
      <c r="R251" s="208">
        <f t="shared" si="12"/>
        <v>1909091</v>
      </c>
      <c r="T251" s="42" t="s">
        <v>828</v>
      </c>
      <c r="U251" t="s">
        <v>165</v>
      </c>
    </row>
    <row r="252" spans="1:21">
      <c r="A252" t="str">
        <f>+VLOOKUP(C252,'Base Plan de cuentas'!B:L,11,0)</f>
        <v>Sueldos y Jornales</v>
      </c>
      <c r="B252" t="str">
        <f>+VLOOKUP(C252,'Base Plan de cuentas'!B:K,10,0)</f>
        <v xml:space="preserve">Sueldos y jornales </v>
      </c>
      <c r="C252" t="str">
        <f t="shared" si="10"/>
        <v>71040733008</v>
      </c>
      <c r="D252" t="s">
        <v>909</v>
      </c>
      <c r="E252">
        <v>71040733008</v>
      </c>
      <c r="F252" t="s">
        <v>831</v>
      </c>
      <c r="G252" t="s">
        <v>910</v>
      </c>
      <c r="H252">
        <v>5</v>
      </c>
      <c r="I252" t="s">
        <v>912</v>
      </c>
      <c r="J252" t="s">
        <v>911</v>
      </c>
      <c r="M252">
        <v>1734679792</v>
      </c>
      <c r="N252">
        <v>0</v>
      </c>
      <c r="O252">
        <v>152762.14000000001</v>
      </c>
      <c r="P252">
        <v>0</v>
      </c>
      <c r="Q252">
        <v>6</v>
      </c>
      <c r="R252" s="125">
        <f t="shared" si="12"/>
        <v>1734679792</v>
      </c>
      <c r="T252" s="42" t="s">
        <v>830</v>
      </c>
      <c r="U252" t="s">
        <v>353</v>
      </c>
    </row>
    <row r="253" spans="1:21">
      <c r="A253" t="str">
        <f>+VLOOKUP(C253,'Base Plan de cuentas'!B:L,11,0)</f>
        <v>Aguinaldos</v>
      </c>
      <c r="B253" t="str">
        <f>+VLOOKUP(C253,'Base Plan de cuentas'!B:K,10,0)</f>
        <v xml:space="preserve">Aguinaldos pagados </v>
      </c>
      <c r="C253" t="str">
        <f t="shared" si="10"/>
        <v>71040733009</v>
      </c>
      <c r="D253" t="s">
        <v>909</v>
      </c>
      <c r="E253">
        <v>71040733009</v>
      </c>
      <c r="F253" t="s">
        <v>417</v>
      </c>
      <c r="G253" t="s">
        <v>910</v>
      </c>
      <c r="H253">
        <v>5</v>
      </c>
      <c r="I253" t="s">
        <v>912</v>
      </c>
      <c r="J253" t="s">
        <v>911</v>
      </c>
      <c r="M253">
        <v>144556650</v>
      </c>
      <c r="N253">
        <v>0</v>
      </c>
      <c r="O253">
        <v>10561.72</v>
      </c>
      <c r="P253">
        <v>0</v>
      </c>
      <c r="Q253">
        <v>6</v>
      </c>
      <c r="R253" s="125">
        <f t="shared" si="12"/>
        <v>144556650</v>
      </c>
      <c r="T253" s="42" t="s">
        <v>832</v>
      </c>
      <c r="U253" t="s">
        <v>354</v>
      </c>
    </row>
    <row r="254" spans="1:21">
      <c r="A254" t="s">
        <v>436</v>
      </c>
      <c r="B254" t="s">
        <v>436</v>
      </c>
      <c r="C254" t="str">
        <f t="shared" si="10"/>
        <v>71040733010</v>
      </c>
      <c r="D254" t="s">
        <v>909</v>
      </c>
      <c r="E254">
        <v>71040733010</v>
      </c>
      <c r="F254" t="s">
        <v>436</v>
      </c>
      <c r="G254" t="s">
        <v>910</v>
      </c>
      <c r="H254">
        <v>5</v>
      </c>
      <c r="I254" t="s">
        <v>912</v>
      </c>
      <c r="J254" t="s">
        <v>911</v>
      </c>
      <c r="M254">
        <v>59934067</v>
      </c>
      <c r="N254">
        <v>0</v>
      </c>
      <c r="O254">
        <v>9094.6299999999992</v>
      </c>
      <c r="P254">
        <v>0</v>
      </c>
      <c r="Q254">
        <v>6</v>
      </c>
      <c r="R254" s="125">
        <f t="shared" si="12"/>
        <v>59934067</v>
      </c>
      <c r="T254" s="42" t="s">
        <v>1886</v>
      </c>
      <c r="U254" t="s">
        <v>436</v>
      </c>
    </row>
    <row r="255" spans="1:21">
      <c r="A255" t="str">
        <f>+VLOOKUP(C255,'Base Plan de cuentas'!B:L,11,0)</f>
        <v>Aporte patronal</v>
      </c>
      <c r="B255" t="str">
        <f>+VLOOKUP(C255,'Base Plan de cuentas'!B:K,10,0)</f>
        <v xml:space="preserve">Aportes </v>
      </c>
      <c r="C255" t="str">
        <f t="shared" si="10"/>
        <v>71040733012</v>
      </c>
      <c r="D255" t="s">
        <v>909</v>
      </c>
      <c r="E255">
        <v>71040733012</v>
      </c>
      <c r="F255" t="s">
        <v>834</v>
      </c>
      <c r="G255" t="s">
        <v>910</v>
      </c>
      <c r="H255">
        <v>5</v>
      </c>
      <c r="I255" t="s">
        <v>912</v>
      </c>
      <c r="J255" t="s">
        <v>911</v>
      </c>
      <c r="M255">
        <v>296111285</v>
      </c>
      <c r="N255">
        <v>0</v>
      </c>
      <c r="O255">
        <v>26706.37</v>
      </c>
      <c r="P255">
        <v>0</v>
      </c>
      <c r="Q255">
        <v>6</v>
      </c>
      <c r="R255" s="125">
        <f t="shared" si="12"/>
        <v>296111285</v>
      </c>
      <c r="T255" s="42" t="s">
        <v>833</v>
      </c>
      <c r="U255" t="s">
        <v>355</v>
      </c>
    </row>
    <row r="256" spans="1:21">
      <c r="A256" t="str">
        <f>+VLOOKUP(C256,'Base Plan de cuentas'!B:L,11,0)</f>
        <v>Gastos de administración</v>
      </c>
      <c r="B256" t="str">
        <f>+VLOOKUP(C256,'Base Plan de cuentas'!B:K,10,0)</f>
        <v>Capacitaciones</v>
      </c>
      <c r="C256" t="str">
        <f t="shared" si="10"/>
        <v>71040733014</v>
      </c>
      <c r="D256" t="s">
        <v>909</v>
      </c>
      <c r="E256">
        <v>71040733014</v>
      </c>
      <c r="F256" t="s">
        <v>1280</v>
      </c>
      <c r="G256" t="s">
        <v>910</v>
      </c>
      <c r="H256">
        <v>5</v>
      </c>
      <c r="I256" t="s">
        <v>912</v>
      </c>
      <c r="J256" t="s">
        <v>911</v>
      </c>
      <c r="M256">
        <v>3277727</v>
      </c>
      <c r="N256">
        <v>0</v>
      </c>
      <c r="O256">
        <v>433.93</v>
      </c>
      <c r="P256">
        <v>0</v>
      </c>
      <c r="Q256">
        <v>6</v>
      </c>
      <c r="R256" s="125">
        <f t="shared" si="12"/>
        <v>3277727</v>
      </c>
      <c r="T256" s="42" t="s">
        <v>1308</v>
      </c>
      <c r="U256" t="s">
        <v>70</v>
      </c>
    </row>
    <row r="257" spans="1:21">
      <c r="A257" t="str">
        <f>+VLOOKUP(C257,'Base Plan de cuentas'!B:L,11,0)</f>
        <v>Gastos de administración</v>
      </c>
      <c r="B257" t="str">
        <f>+VLOOKUP(C257,'Base Plan de cuentas'!B:K,10,0)</f>
        <v xml:space="preserve">Beneficios al Personal </v>
      </c>
      <c r="C257" t="str">
        <f t="shared" si="10"/>
        <v>71040733017</v>
      </c>
      <c r="D257" t="s">
        <v>909</v>
      </c>
      <c r="E257">
        <v>71040733017</v>
      </c>
      <c r="F257" t="s">
        <v>836</v>
      </c>
      <c r="G257" t="s">
        <v>910</v>
      </c>
      <c r="H257">
        <v>5</v>
      </c>
      <c r="I257" t="s">
        <v>912</v>
      </c>
      <c r="J257" t="s">
        <v>911</v>
      </c>
      <c r="M257">
        <v>121619687</v>
      </c>
      <c r="N257">
        <v>0</v>
      </c>
      <c r="O257">
        <v>18908.560000000001</v>
      </c>
      <c r="P257">
        <v>0</v>
      </c>
      <c r="Q257">
        <v>6</v>
      </c>
      <c r="R257" s="125">
        <f t="shared" si="12"/>
        <v>121619687</v>
      </c>
      <c r="T257" s="42" t="s">
        <v>835</v>
      </c>
      <c r="U257" t="s">
        <v>891</v>
      </c>
    </row>
    <row r="258" spans="1:21">
      <c r="A258" t="str">
        <f>+VLOOKUP(C258,'Base Plan de cuentas'!B:L,11,0)</f>
        <v>Gastos de administración</v>
      </c>
      <c r="B258" t="str">
        <f>+VLOOKUP(C258,'Base Plan de cuentas'!B:K,10,0)</f>
        <v xml:space="preserve">Beneficios al Personal </v>
      </c>
      <c r="C258" t="str">
        <f t="shared" ref="C258:C263" si="13">+CONCATENATE(E258,K258)</f>
        <v>71040733018</v>
      </c>
      <c r="D258" t="s">
        <v>909</v>
      </c>
      <c r="E258">
        <v>71040733018</v>
      </c>
      <c r="F258" t="s">
        <v>838</v>
      </c>
      <c r="G258" t="s">
        <v>910</v>
      </c>
      <c r="H258">
        <v>5</v>
      </c>
      <c r="I258" t="s">
        <v>912</v>
      </c>
      <c r="J258" t="s">
        <v>911</v>
      </c>
      <c r="M258">
        <v>65310490</v>
      </c>
      <c r="N258">
        <v>5624213</v>
      </c>
      <c r="O258">
        <v>8605.56</v>
      </c>
      <c r="P258">
        <v>792.62</v>
      </c>
      <c r="Q258">
        <v>6</v>
      </c>
      <c r="R258" s="125">
        <f t="shared" si="12"/>
        <v>59686277</v>
      </c>
      <c r="T258" s="42" t="s">
        <v>837</v>
      </c>
      <c r="U258" t="s">
        <v>891</v>
      </c>
    </row>
    <row r="259" spans="1:21">
      <c r="A259" t="str">
        <f>+VLOOKUP(C259,'Base Plan de cuentas'!B:L,11,0)</f>
        <v>Honorarios</v>
      </c>
      <c r="B259" t="str">
        <f>+VLOOKUP(C259,'Base Plan de cuentas'!B:K,10,0)</f>
        <v>Honorarios Profesionales</v>
      </c>
      <c r="C259" t="str">
        <f t="shared" si="13"/>
        <v>71040733020</v>
      </c>
      <c r="D259" t="s">
        <v>909</v>
      </c>
      <c r="E259">
        <v>71040733020</v>
      </c>
      <c r="F259" t="s">
        <v>840</v>
      </c>
      <c r="G259" t="s">
        <v>910</v>
      </c>
      <c r="H259">
        <v>5</v>
      </c>
      <c r="I259" t="s">
        <v>912</v>
      </c>
      <c r="J259" t="s">
        <v>911</v>
      </c>
      <c r="M259">
        <v>17727272</v>
      </c>
      <c r="N259">
        <v>0</v>
      </c>
      <c r="O259">
        <v>2267.84</v>
      </c>
      <c r="P259">
        <v>0</v>
      </c>
      <c r="Q259">
        <v>6</v>
      </c>
      <c r="R259" s="208">
        <f t="shared" si="12"/>
        <v>17727272</v>
      </c>
      <c r="T259" s="42" t="s">
        <v>839</v>
      </c>
      <c r="U259" t="s">
        <v>165</v>
      </c>
    </row>
    <row r="260" spans="1:21">
      <c r="A260" t="str">
        <f>+VLOOKUP(C260,'Base Plan de cuentas'!B:L,11,0)</f>
        <v>Gastos de administración</v>
      </c>
      <c r="B260" t="str">
        <f>+VLOOKUP(C260,'Base Plan de cuentas'!B:K,10,0)</f>
        <v>Gastos generales</v>
      </c>
      <c r="C260" t="str">
        <f t="shared" si="13"/>
        <v>71040733021</v>
      </c>
      <c r="D260" t="s">
        <v>909</v>
      </c>
      <c r="E260">
        <v>71040733021</v>
      </c>
      <c r="F260" t="s">
        <v>1380</v>
      </c>
      <c r="G260" t="s">
        <v>910</v>
      </c>
      <c r="H260">
        <v>5</v>
      </c>
      <c r="I260" t="s">
        <v>912</v>
      </c>
      <c r="J260" t="s">
        <v>911</v>
      </c>
      <c r="M260">
        <v>12909091</v>
      </c>
      <c r="N260">
        <v>0</v>
      </c>
      <c r="O260">
        <v>1642.3</v>
      </c>
      <c r="P260">
        <v>0</v>
      </c>
      <c r="Q260">
        <v>6</v>
      </c>
      <c r="R260" s="125">
        <f t="shared" si="12"/>
        <v>12909091</v>
      </c>
      <c r="T260" s="42" t="s">
        <v>1419</v>
      </c>
      <c r="U260" t="s">
        <v>72</v>
      </c>
    </row>
    <row r="261" spans="1:21">
      <c r="A261" t="str">
        <f>+VLOOKUP(C261,'Base Plan de cuentas'!B:L,11,0)</f>
        <v>Gastos de administración</v>
      </c>
      <c r="B261" t="str">
        <f>+VLOOKUP(C261,'Base Plan de cuentas'!B:K,10,0)</f>
        <v>Gastos generales</v>
      </c>
      <c r="C261" t="str">
        <f t="shared" si="13"/>
        <v>71040733023</v>
      </c>
      <c r="D261" t="s">
        <v>909</v>
      </c>
      <c r="E261">
        <v>71040733023</v>
      </c>
      <c r="F261" t="s">
        <v>1381</v>
      </c>
      <c r="G261" t="s">
        <v>910</v>
      </c>
      <c r="H261">
        <v>5</v>
      </c>
      <c r="I261" t="s">
        <v>912</v>
      </c>
      <c r="J261" t="s">
        <v>911</v>
      </c>
      <c r="M261">
        <v>4636428</v>
      </c>
      <c r="N261">
        <v>0</v>
      </c>
      <c r="O261">
        <v>607.37</v>
      </c>
      <c r="P261">
        <v>0</v>
      </c>
      <c r="Q261">
        <v>6</v>
      </c>
      <c r="R261" s="125">
        <f t="shared" si="12"/>
        <v>4636428</v>
      </c>
      <c r="T261" s="42" t="s">
        <v>1420</v>
      </c>
      <c r="U261" t="s">
        <v>72</v>
      </c>
    </row>
    <row r="262" spans="1:21">
      <c r="A262" t="str">
        <f>+VLOOKUP(C262,'Base Plan de cuentas'!B:L,11,0)</f>
        <v>Depreciaciones</v>
      </c>
      <c r="B262" t="str">
        <f>+VLOOKUP(C262,'Base Plan de cuentas'!B:K,10,0)</f>
        <v xml:space="preserve">Depreciacion del ejercicio </v>
      </c>
      <c r="C262" t="str">
        <f t="shared" si="13"/>
        <v>71040733024</v>
      </c>
      <c r="D262" t="s">
        <v>909</v>
      </c>
      <c r="E262">
        <v>71040733024</v>
      </c>
      <c r="F262" t="s">
        <v>842</v>
      </c>
      <c r="G262" t="s">
        <v>910</v>
      </c>
      <c r="H262">
        <v>5</v>
      </c>
      <c r="I262" t="s">
        <v>912</v>
      </c>
      <c r="J262" t="s">
        <v>911</v>
      </c>
      <c r="M262">
        <v>93903792</v>
      </c>
      <c r="N262">
        <v>23475947</v>
      </c>
      <c r="O262">
        <v>12582.37</v>
      </c>
      <c r="P262">
        <v>3477.41</v>
      </c>
      <c r="Q262">
        <v>6</v>
      </c>
      <c r="R262" s="125">
        <f t="shared" si="12"/>
        <v>70427845</v>
      </c>
      <c r="T262" s="42" t="s">
        <v>841</v>
      </c>
      <c r="U262" t="s">
        <v>429</v>
      </c>
    </row>
    <row r="263" spans="1:21">
      <c r="A263" t="str">
        <f>+VLOOKUP(C263,'Base Plan de cuentas'!B:L,11,0)</f>
        <v>Amortizaciones</v>
      </c>
      <c r="B263" t="str">
        <f>+VLOOKUP(C263,'Base Plan de cuentas'!B:K,10,0)</f>
        <v xml:space="preserve">Amortización del ejercicio </v>
      </c>
      <c r="C263" t="str">
        <f t="shared" si="13"/>
        <v>71040733025</v>
      </c>
      <c r="D263" t="s">
        <v>909</v>
      </c>
      <c r="E263">
        <v>71040733025</v>
      </c>
      <c r="F263" t="s">
        <v>844</v>
      </c>
      <c r="G263" t="s">
        <v>910</v>
      </c>
      <c r="H263">
        <v>5</v>
      </c>
      <c r="I263" t="s">
        <v>912</v>
      </c>
      <c r="J263" t="s">
        <v>911</v>
      </c>
      <c r="M263">
        <v>250000000</v>
      </c>
      <c r="N263">
        <v>0</v>
      </c>
      <c r="O263">
        <v>35868.22</v>
      </c>
      <c r="P263">
        <v>0</v>
      </c>
      <c r="Q263">
        <v>6</v>
      </c>
      <c r="R263" s="125">
        <f t="shared" si="12"/>
        <v>250000000</v>
      </c>
      <c r="T263" s="42" t="s">
        <v>843</v>
      </c>
      <c r="U263" t="s">
        <v>892</v>
      </c>
    </row>
    <row r="264" spans="1:21">
      <c r="A264" t="str">
        <f>+VLOOKUP(C264,'Base Plan de cuentas'!B:L,11,0)</f>
        <v>Gastos de administración</v>
      </c>
      <c r="B264" t="str">
        <f>+VLOOKUP(C264,'Base Plan de cuentas'!B:K,10,0)</f>
        <v>Gastos generales</v>
      </c>
      <c r="C264" t="str">
        <f t="shared" ref="C264:C285" si="14">+CONCATENATE(E264,K264)</f>
        <v>71040733033</v>
      </c>
      <c r="D264" t="s">
        <v>909</v>
      </c>
      <c r="E264">
        <v>71040733033</v>
      </c>
      <c r="F264" t="s">
        <v>846</v>
      </c>
      <c r="G264" t="s">
        <v>910</v>
      </c>
      <c r="H264">
        <v>5</v>
      </c>
      <c r="I264" t="s">
        <v>912</v>
      </c>
      <c r="J264" t="s">
        <v>911</v>
      </c>
      <c r="M264">
        <v>16380575</v>
      </c>
      <c r="N264">
        <v>1383747</v>
      </c>
      <c r="O264">
        <v>2176.2199999999998</v>
      </c>
      <c r="P264">
        <v>191.14</v>
      </c>
      <c r="Q264">
        <v>6</v>
      </c>
      <c r="R264" s="125">
        <f t="shared" si="12"/>
        <v>14996828</v>
      </c>
      <c r="T264" s="42" t="s">
        <v>845</v>
      </c>
      <c r="U264" t="s">
        <v>72</v>
      </c>
    </row>
    <row r="265" spans="1:21">
      <c r="A265" t="str">
        <f>+VLOOKUP(C265,'Base Plan de cuentas'!B:L,11,0)</f>
        <v>Gastos de administración</v>
      </c>
      <c r="B265" t="str">
        <f>+VLOOKUP(C265,'Base Plan de cuentas'!B:K,10,0)</f>
        <v>Gastos generales</v>
      </c>
      <c r="C265" t="str">
        <f t="shared" si="14"/>
        <v>71040733038</v>
      </c>
      <c r="D265" t="s">
        <v>909</v>
      </c>
      <c r="E265">
        <v>71040733038</v>
      </c>
      <c r="F265" t="s">
        <v>848</v>
      </c>
      <c r="G265" t="s">
        <v>910</v>
      </c>
      <c r="H265">
        <v>5</v>
      </c>
      <c r="I265" t="s">
        <v>912</v>
      </c>
      <c r="J265" t="s">
        <v>911</v>
      </c>
      <c r="M265">
        <v>18888594</v>
      </c>
      <c r="N265">
        <v>0</v>
      </c>
      <c r="O265">
        <v>2664.36</v>
      </c>
      <c r="P265">
        <v>0</v>
      </c>
      <c r="Q265">
        <v>6</v>
      </c>
      <c r="R265" s="125">
        <f t="shared" si="12"/>
        <v>18888594</v>
      </c>
      <c r="T265" s="42" t="s">
        <v>847</v>
      </c>
      <c r="U265" t="s">
        <v>72</v>
      </c>
    </row>
    <row r="266" spans="1:21">
      <c r="A266" t="str">
        <f>+VLOOKUP(C266,'Base Plan de cuentas'!B:L,11,0)</f>
        <v>Gastos de administración</v>
      </c>
      <c r="B266" t="str">
        <f>+VLOOKUP(C266,'Base Plan de cuentas'!B:K,10,0)</f>
        <v>Gastos generales</v>
      </c>
      <c r="C266" t="str">
        <f t="shared" si="14"/>
        <v>71040733040</v>
      </c>
      <c r="D266" t="s">
        <v>909</v>
      </c>
      <c r="E266">
        <v>71040733040</v>
      </c>
      <c r="F266" t="s">
        <v>1611</v>
      </c>
      <c r="G266" t="s">
        <v>910</v>
      </c>
      <c r="H266">
        <v>5</v>
      </c>
      <c r="I266" t="s">
        <v>912</v>
      </c>
      <c r="J266" t="s">
        <v>911</v>
      </c>
      <c r="M266">
        <v>90910</v>
      </c>
      <c r="N266">
        <v>0</v>
      </c>
      <c r="O266">
        <v>12.94</v>
      </c>
      <c r="P266">
        <v>0</v>
      </c>
      <c r="Q266">
        <v>6</v>
      </c>
      <c r="R266" s="125">
        <f t="shared" si="12"/>
        <v>90910</v>
      </c>
      <c r="T266" s="42" t="s">
        <v>1610</v>
      </c>
      <c r="U266" t="s">
        <v>72</v>
      </c>
    </row>
    <row r="267" spans="1:21">
      <c r="A267" t="str">
        <f>+VLOOKUP(C267,'Base Plan de cuentas'!B:L,11,0)</f>
        <v>Gastos de administración</v>
      </c>
      <c r="B267" t="str">
        <f>+VLOOKUP(C267,'Base Plan de cuentas'!B:K,10,0)</f>
        <v>Gastos generales</v>
      </c>
      <c r="C267" t="str">
        <f t="shared" si="14"/>
        <v>71040733043</v>
      </c>
      <c r="D267" t="s">
        <v>909</v>
      </c>
      <c r="E267">
        <v>71040733043</v>
      </c>
      <c r="F267" t="s">
        <v>1027</v>
      </c>
      <c r="G267" t="s">
        <v>910</v>
      </c>
      <c r="H267">
        <v>5</v>
      </c>
      <c r="I267" t="s">
        <v>912</v>
      </c>
      <c r="J267" t="s">
        <v>911</v>
      </c>
      <c r="M267">
        <v>8480893</v>
      </c>
      <c r="N267">
        <v>0</v>
      </c>
      <c r="O267">
        <v>1136.3599999999999</v>
      </c>
      <c r="P267">
        <v>0</v>
      </c>
      <c r="Q267">
        <v>6</v>
      </c>
      <c r="R267" s="125">
        <f t="shared" si="12"/>
        <v>8480893</v>
      </c>
      <c r="T267" s="42" t="s">
        <v>1043</v>
      </c>
      <c r="U267" t="s">
        <v>72</v>
      </c>
    </row>
    <row r="268" spans="1:21">
      <c r="A268" t="str">
        <f>+VLOOKUP(C268,'Base Plan de cuentas'!B:L,11,0)</f>
        <v>Gastos de administración</v>
      </c>
      <c r="B268" t="str">
        <f>+VLOOKUP(C268,'Base Plan de cuentas'!B:K,10,0)</f>
        <v>Gastos generales</v>
      </c>
      <c r="C268" t="str">
        <f t="shared" si="14"/>
        <v>71040733044</v>
      </c>
      <c r="D268" t="s">
        <v>909</v>
      </c>
      <c r="E268">
        <v>71040733044</v>
      </c>
      <c r="F268" t="s">
        <v>1028</v>
      </c>
      <c r="G268" t="s">
        <v>910</v>
      </c>
      <c r="H268">
        <v>5</v>
      </c>
      <c r="I268" t="s">
        <v>912</v>
      </c>
      <c r="J268" t="s">
        <v>911</v>
      </c>
      <c r="M268">
        <v>872727</v>
      </c>
      <c r="N268">
        <v>0</v>
      </c>
      <c r="O268">
        <v>119.37</v>
      </c>
      <c r="P268">
        <v>0</v>
      </c>
      <c r="Q268">
        <v>6</v>
      </c>
      <c r="R268" s="125">
        <f t="shared" si="12"/>
        <v>872727</v>
      </c>
      <c r="T268" s="42" t="s">
        <v>1044</v>
      </c>
      <c r="U268" t="s">
        <v>72</v>
      </c>
    </row>
    <row r="269" spans="1:21">
      <c r="A269" t="str">
        <f>+VLOOKUP(C269,'Base Plan de cuentas'!B:L,11,0)</f>
        <v>Gastos de administración</v>
      </c>
      <c r="B269" t="str">
        <f>+VLOOKUP(C269,'Base Plan de cuentas'!B:K,10,0)</f>
        <v>Impuestos, tasas y contribuciones</v>
      </c>
      <c r="C269" t="str">
        <f t="shared" si="14"/>
        <v>71040733046</v>
      </c>
      <c r="D269" t="s">
        <v>909</v>
      </c>
      <c r="E269">
        <v>71040733046</v>
      </c>
      <c r="F269" t="s">
        <v>1282</v>
      </c>
      <c r="G269" t="s">
        <v>910</v>
      </c>
      <c r="H269">
        <v>5</v>
      </c>
      <c r="I269" t="s">
        <v>912</v>
      </c>
      <c r="J269" t="s">
        <v>911</v>
      </c>
      <c r="M269">
        <v>19654523</v>
      </c>
      <c r="N269">
        <v>0</v>
      </c>
      <c r="O269">
        <v>2574.0300000000002</v>
      </c>
      <c r="P269">
        <v>0</v>
      </c>
      <c r="Q269">
        <v>6</v>
      </c>
      <c r="R269" s="125">
        <f t="shared" si="12"/>
        <v>19654523</v>
      </c>
      <c r="T269" s="42" t="s">
        <v>1310</v>
      </c>
      <c r="U269" t="s">
        <v>74</v>
      </c>
    </row>
    <row r="270" spans="1:21">
      <c r="A270" t="str">
        <f>+VLOOKUP(C270,'Base Plan de cuentas'!B:L,11,0)</f>
        <v>Gastos de administración</v>
      </c>
      <c r="B270" t="str">
        <f>+VLOOKUP(C270,'Base Plan de cuentas'!B:K,10,0)</f>
        <v>Gastos generales</v>
      </c>
      <c r="C270" t="str">
        <f t="shared" si="14"/>
        <v>71040733061</v>
      </c>
      <c r="D270" t="s">
        <v>909</v>
      </c>
      <c r="E270">
        <v>71040733061</v>
      </c>
      <c r="F270" t="s">
        <v>850</v>
      </c>
      <c r="G270" t="s">
        <v>910</v>
      </c>
      <c r="H270">
        <v>5</v>
      </c>
      <c r="I270" t="s">
        <v>912</v>
      </c>
      <c r="J270" t="s">
        <v>911</v>
      </c>
      <c r="M270">
        <v>3493928</v>
      </c>
      <c r="N270">
        <v>0</v>
      </c>
      <c r="O270">
        <v>455.13</v>
      </c>
      <c r="P270">
        <v>0</v>
      </c>
      <c r="Q270">
        <v>6</v>
      </c>
      <c r="R270" s="125">
        <f t="shared" si="12"/>
        <v>3493928</v>
      </c>
      <c r="T270" s="42" t="s">
        <v>849</v>
      </c>
      <c r="U270" t="s">
        <v>72</v>
      </c>
    </row>
    <row r="271" spans="1:21">
      <c r="A271" t="str">
        <f>+VLOOKUP(C271,'Base Plan de cuentas'!B:L,11,0)</f>
        <v>Gastos de administración</v>
      </c>
      <c r="B271" t="str">
        <f>+VLOOKUP(C271,'Base Plan de cuentas'!B:K,10,0)</f>
        <v>Gastos generales</v>
      </c>
      <c r="C271" t="str">
        <f t="shared" si="14"/>
        <v>71040733062</v>
      </c>
      <c r="D271" t="s">
        <v>909</v>
      </c>
      <c r="E271">
        <v>71040733062</v>
      </c>
      <c r="F271" t="s">
        <v>852</v>
      </c>
      <c r="G271" t="s">
        <v>910</v>
      </c>
      <c r="H271">
        <v>5</v>
      </c>
      <c r="I271" t="s">
        <v>912</v>
      </c>
      <c r="J271" t="s">
        <v>911</v>
      </c>
      <c r="M271">
        <v>153853234</v>
      </c>
      <c r="N271">
        <v>4545454</v>
      </c>
      <c r="O271">
        <v>20697.16</v>
      </c>
      <c r="P271">
        <v>672.52</v>
      </c>
      <c r="Q271">
        <v>6</v>
      </c>
      <c r="R271" s="125">
        <f t="shared" si="12"/>
        <v>149307780</v>
      </c>
      <c r="T271" s="42" t="s">
        <v>851</v>
      </c>
      <c r="U271" t="s">
        <v>72</v>
      </c>
    </row>
    <row r="272" spans="1:21">
      <c r="A272" t="str">
        <f>+VLOOKUP(C272,'Base Plan de cuentas'!B:L,11,0)</f>
        <v>Gastos de administración</v>
      </c>
      <c r="B272" t="str">
        <f>+VLOOKUP(C272,'Base Plan de cuentas'!B:K,10,0)</f>
        <v>Gastos generales</v>
      </c>
      <c r="C272" t="str">
        <f t="shared" si="14"/>
        <v>71040733063</v>
      </c>
      <c r="D272" t="s">
        <v>909</v>
      </c>
      <c r="E272">
        <v>71040733063</v>
      </c>
      <c r="F272" t="s">
        <v>1382</v>
      </c>
      <c r="G272" t="s">
        <v>910</v>
      </c>
      <c r="H272">
        <v>5</v>
      </c>
      <c r="I272" t="s">
        <v>912</v>
      </c>
      <c r="J272" t="s">
        <v>911</v>
      </c>
      <c r="M272">
        <v>26337033</v>
      </c>
      <c r="N272">
        <v>4763879</v>
      </c>
      <c r="O272">
        <v>3453.55</v>
      </c>
      <c r="P272">
        <v>628.24</v>
      </c>
      <c r="Q272">
        <v>6</v>
      </c>
      <c r="R272" s="125">
        <f t="shared" si="12"/>
        <v>21573154</v>
      </c>
      <c r="T272" s="42" t="s">
        <v>1421</v>
      </c>
      <c r="U272" t="s">
        <v>72</v>
      </c>
    </row>
    <row r="273" spans="1:21">
      <c r="C273" t="str">
        <f t="shared" si="14"/>
        <v>71040735</v>
      </c>
      <c r="D273" t="s">
        <v>909</v>
      </c>
      <c r="E273">
        <v>71040735</v>
      </c>
      <c r="F273" t="s">
        <v>438</v>
      </c>
      <c r="G273" t="s">
        <v>910</v>
      </c>
      <c r="H273">
        <v>4</v>
      </c>
      <c r="I273" t="s">
        <v>911</v>
      </c>
      <c r="J273" t="s">
        <v>911</v>
      </c>
      <c r="M273">
        <v>446093283</v>
      </c>
      <c r="N273">
        <v>101354693</v>
      </c>
      <c r="O273">
        <v>63270.5</v>
      </c>
      <c r="P273">
        <v>13394.01</v>
      </c>
      <c r="Q273">
        <v>6</v>
      </c>
      <c r="T273" s="42" t="s">
        <v>853</v>
      </c>
    </row>
    <row r="274" spans="1:21">
      <c r="A274" t="str">
        <f>+VLOOKUP(C274,'Base Plan de cuentas'!B:L,11,0)</f>
        <v>Gastos financieros</v>
      </c>
      <c r="B274" t="str">
        <f>+VLOOKUP(C274,'Base Plan de cuentas'!B:K,10,0)</f>
        <v>Intereses- Gastos Bancarios pagados (Nota X)</v>
      </c>
      <c r="C274" t="str">
        <f t="shared" si="14"/>
        <v>71040735004</v>
      </c>
      <c r="D274" t="s">
        <v>909</v>
      </c>
      <c r="E274">
        <v>71040735004</v>
      </c>
      <c r="F274" t="s">
        <v>857</v>
      </c>
      <c r="G274" t="s">
        <v>910</v>
      </c>
      <c r="H274">
        <v>5</v>
      </c>
      <c r="I274" t="s">
        <v>912</v>
      </c>
      <c r="J274" t="s">
        <v>911</v>
      </c>
      <c r="M274">
        <v>11876383</v>
      </c>
      <c r="N274">
        <v>254533</v>
      </c>
      <c r="O274">
        <v>1532.82</v>
      </c>
      <c r="P274">
        <v>32.25</v>
      </c>
      <c r="Q274">
        <v>6</v>
      </c>
      <c r="R274" s="125">
        <f t="shared" ref="R274:R285" si="15">+M274-N274</f>
        <v>11621850</v>
      </c>
      <c r="T274" s="42" t="s">
        <v>856</v>
      </c>
      <c r="U274" t="s">
        <v>890</v>
      </c>
    </row>
    <row r="275" spans="1:21">
      <c r="A275" t="str">
        <f>+VLOOKUP(C275,'Base Plan de cuentas'!B:L,11,0)</f>
        <v>Diferencia de cambio -Pérdida</v>
      </c>
      <c r="B275" t="str">
        <f>+VLOOKUP(C275,'Base Plan de cuentas'!B:K,10,0)</f>
        <v>Diferencias de cambio (Nota C)</v>
      </c>
      <c r="C275" t="str">
        <f t="shared" si="14"/>
        <v>71040735007</v>
      </c>
      <c r="D275" t="s">
        <v>909</v>
      </c>
      <c r="E275">
        <v>71040735007</v>
      </c>
      <c r="F275" t="s">
        <v>859</v>
      </c>
      <c r="G275" t="s">
        <v>910</v>
      </c>
      <c r="H275">
        <v>5</v>
      </c>
      <c r="I275" t="s">
        <v>912</v>
      </c>
      <c r="J275" t="s">
        <v>911</v>
      </c>
      <c r="M275">
        <v>347474736</v>
      </c>
      <c r="N275">
        <v>14358000</v>
      </c>
      <c r="O275">
        <v>50243.92</v>
      </c>
      <c r="P275">
        <v>1377.95</v>
      </c>
      <c r="Q275">
        <v>6</v>
      </c>
      <c r="R275" s="125">
        <f t="shared" si="15"/>
        <v>333116736</v>
      </c>
      <c r="T275" s="42" t="s">
        <v>858</v>
      </c>
      <c r="U275" t="s">
        <v>265</v>
      </c>
    </row>
    <row r="276" spans="1:21">
      <c r="A276" t="str">
        <f>+VLOOKUP(C276,'Base Plan de cuentas'!B:L,11,0)</f>
        <v>Gastos financieros</v>
      </c>
      <c r="B276" t="str">
        <f>+VLOOKUP(C276,'Base Plan de cuentas'!B:K,10,0)</f>
        <v>Diferencias de cambio (Nota C)</v>
      </c>
      <c r="C276" t="str">
        <f t="shared" si="14"/>
        <v>71040735008</v>
      </c>
      <c r="D276" t="s">
        <v>909</v>
      </c>
      <c r="E276">
        <v>71040735008</v>
      </c>
      <c r="F276" t="s">
        <v>1503</v>
      </c>
      <c r="G276" t="s">
        <v>910</v>
      </c>
      <c r="H276">
        <v>5</v>
      </c>
      <c r="I276" t="s">
        <v>912</v>
      </c>
      <c r="J276" t="s">
        <v>911</v>
      </c>
      <c r="M276">
        <v>4</v>
      </c>
      <c r="N276">
        <v>0</v>
      </c>
      <c r="O276">
        <v>0</v>
      </c>
      <c r="P276">
        <v>0</v>
      </c>
      <c r="Q276">
        <v>6</v>
      </c>
      <c r="R276" s="125">
        <f t="shared" si="15"/>
        <v>4</v>
      </c>
      <c r="T276" s="42" t="s">
        <v>1502</v>
      </c>
      <c r="U276" t="s">
        <v>265</v>
      </c>
    </row>
    <row r="277" spans="1:21">
      <c r="C277" t="str">
        <f t="shared" si="14"/>
        <v>71040737</v>
      </c>
      <c r="D277" t="s">
        <v>909</v>
      </c>
      <c r="E277">
        <v>71040737</v>
      </c>
      <c r="F277" t="s">
        <v>861</v>
      </c>
      <c r="G277" t="s">
        <v>910</v>
      </c>
      <c r="H277">
        <v>4</v>
      </c>
      <c r="I277" t="s">
        <v>911</v>
      </c>
      <c r="J277" t="s">
        <v>911</v>
      </c>
      <c r="M277">
        <v>1239428521</v>
      </c>
      <c r="N277">
        <v>960913189</v>
      </c>
      <c r="O277">
        <v>177316.93</v>
      </c>
      <c r="P277">
        <v>134976.64000000001</v>
      </c>
      <c r="Q277">
        <v>6</v>
      </c>
      <c r="T277" s="42" t="s">
        <v>860</v>
      </c>
    </row>
    <row r="278" spans="1:21">
      <c r="A278" t="str">
        <f>+VLOOKUP(C278,'Base Plan de cuentas'!B:L,11,0)</f>
        <v>Gastos de administración</v>
      </c>
      <c r="B278" t="str">
        <f>+VLOOKUP(C278,'Base Plan de cuentas'!B:K,10,0)</f>
        <v>Gastos generales</v>
      </c>
      <c r="C278" t="str">
        <f t="shared" si="14"/>
        <v>71040737002</v>
      </c>
      <c r="D278" t="s">
        <v>909</v>
      </c>
      <c r="E278">
        <v>71040737002</v>
      </c>
      <c r="F278" t="s">
        <v>863</v>
      </c>
      <c r="G278" t="s">
        <v>910</v>
      </c>
      <c r="H278">
        <v>5</v>
      </c>
      <c r="I278" t="s">
        <v>912</v>
      </c>
      <c r="J278" t="s">
        <v>911</v>
      </c>
      <c r="M278">
        <v>3159501</v>
      </c>
      <c r="N278">
        <v>0</v>
      </c>
      <c r="O278">
        <v>421.03</v>
      </c>
      <c r="P278">
        <v>0</v>
      </c>
      <c r="Q278">
        <v>6</v>
      </c>
      <c r="R278" s="125">
        <f t="shared" si="15"/>
        <v>3159501</v>
      </c>
      <c r="T278" s="42" t="s">
        <v>862</v>
      </c>
      <c r="U278" t="s">
        <v>72</v>
      </c>
    </row>
    <row r="279" spans="1:21">
      <c r="A279" t="str">
        <f>+VLOOKUP(C279,'Base Plan de cuentas'!B:L,11,0)</f>
        <v>IMPUESTO A LA RENTA</v>
      </c>
      <c r="B279" t="str">
        <f>+VLOOKUP(C279,'Base Plan de cuentas'!B:K,10,0)</f>
        <v>IMPUESTO A LA RENTA</v>
      </c>
      <c r="C279" t="str">
        <f t="shared" si="14"/>
        <v>71040737003</v>
      </c>
      <c r="D279" t="s">
        <v>909</v>
      </c>
      <c r="E279">
        <v>71040737003</v>
      </c>
      <c r="F279" t="s">
        <v>95</v>
      </c>
      <c r="G279" t="s">
        <v>910</v>
      </c>
      <c r="H279">
        <v>5</v>
      </c>
      <c r="I279" t="s">
        <v>912</v>
      </c>
      <c r="J279" t="s">
        <v>911</v>
      </c>
      <c r="M279">
        <v>1236269020</v>
      </c>
      <c r="N279">
        <v>960913189</v>
      </c>
      <c r="O279">
        <v>176895.9</v>
      </c>
      <c r="P279">
        <v>134976.64000000001</v>
      </c>
      <c r="Q279">
        <v>6</v>
      </c>
      <c r="R279" s="125">
        <f t="shared" si="15"/>
        <v>275355831</v>
      </c>
      <c r="T279" s="42" t="s">
        <v>1045</v>
      </c>
      <c r="U279" t="s">
        <v>84</v>
      </c>
    </row>
    <row r="280" spans="1:21">
      <c r="C280" t="str">
        <f t="shared" si="14"/>
        <v>71060</v>
      </c>
      <c r="D280" t="s">
        <v>909</v>
      </c>
      <c r="E280">
        <v>71060</v>
      </c>
      <c r="F280" t="s">
        <v>1383</v>
      </c>
      <c r="G280" t="s">
        <v>910</v>
      </c>
      <c r="H280">
        <v>3</v>
      </c>
      <c r="I280" t="s">
        <v>911</v>
      </c>
      <c r="J280" t="s">
        <v>911</v>
      </c>
      <c r="M280">
        <v>186253511</v>
      </c>
      <c r="N280">
        <v>0</v>
      </c>
      <c r="O280">
        <v>25625.55</v>
      </c>
      <c r="P280">
        <v>0</v>
      </c>
      <c r="Q280">
        <v>6</v>
      </c>
      <c r="T280" s="42" t="s">
        <v>1435</v>
      </c>
    </row>
    <row r="281" spans="1:21">
      <c r="C281" t="str">
        <f t="shared" si="14"/>
        <v>71060747</v>
      </c>
      <c r="D281" t="s">
        <v>909</v>
      </c>
      <c r="E281">
        <v>71060747</v>
      </c>
      <c r="F281" t="s">
        <v>1384</v>
      </c>
      <c r="G281" t="s">
        <v>910</v>
      </c>
      <c r="H281">
        <v>4</v>
      </c>
      <c r="I281" t="s">
        <v>911</v>
      </c>
      <c r="J281" t="s">
        <v>911</v>
      </c>
      <c r="M281">
        <v>186253511</v>
      </c>
      <c r="N281">
        <v>0</v>
      </c>
      <c r="O281">
        <v>25625.55</v>
      </c>
      <c r="P281">
        <v>0</v>
      </c>
      <c r="Q281">
        <v>6</v>
      </c>
      <c r="T281" s="42" t="s">
        <v>1436</v>
      </c>
    </row>
    <row r="282" spans="1:21">
      <c r="A282" t="str">
        <f>+VLOOKUP(C282,'Base Plan de cuentas'!B:L,11,0)</f>
        <v>Gastos financieros</v>
      </c>
      <c r="B282" t="str">
        <f>+VLOOKUP(C282,'Base Plan de cuentas'!B:K,10,0)</f>
        <v>Primas pagadas por operaciones de repo</v>
      </c>
      <c r="C282" t="str">
        <f t="shared" si="14"/>
        <v>71060747001</v>
      </c>
      <c r="D282" t="s">
        <v>909</v>
      </c>
      <c r="E282">
        <v>71060747001</v>
      </c>
      <c r="F282" t="s">
        <v>1853</v>
      </c>
      <c r="G282" t="s">
        <v>910</v>
      </c>
      <c r="H282">
        <v>5</v>
      </c>
      <c r="I282" t="s">
        <v>912</v>
      </c>
      <c r="J282" t="s">
        <v>911</v>
      </c>
      <c r="M282">
        <v>38039197</v>
      </c>
      <c r="N282">
        <v>0</v>
      </c>
      <c r="O282">
        <v>4756.16</v>
      </c>
      <c r="P282">
        <v>0</v>
      </c>
      <c r="Q282">
        <v>6</v>
      </c>
      <c r="R282" s="125">
        <f t="shared" si="15"/>
        <v>38039197</v>
      </c>
      <c r="T282" s="42" t="s">
        <v>1422</v>
      </c>
      <c r="U282" t="s">
        <v>1658</v>
      </c>
    </row>
    <row r="283" spans="1:21">
      <c r="A283" t="str">
        <f>+VLOOKUP(C283,'Base Plan de cuentas'!B:L,11,0)</f>
        <v>Gastos financieros</v>
      </c>
      <c r="B283" t="str">
        <f>+VLOOKUP(C283,'Base Plan de cuentas'!B:K,10,0)</f>
        <v>Primas pagadas por operaciones de repo</v>
      </c>
      <c r="C283" t="str">
        <f t="shared" si="14"/>
        <v>71060747003</v>
      </c>
      <c r="D283" t="s">
        <v>909</v>
      </c>
      <c r="E283">
        <v>71060747003</v>
      </c>
      <c r="F283" t="s">
        <v>1855</v>
      </c>
      <c r="G283" t="s">
        <v>910</v>
      </c>
      <c r="H283">
        <v>5</v>
      </c>
      <c r="I283" t="s">
        <v>912</v>
      </c>
      <c r="J283" t="s">
        <v>911</v>
      </c>
      <c r="M283">
        <v>37116629</v>
      </c>
      <c r="N283">
        <v>0</v>
      </c>
      <c r="O283">
        <v>5220.88</v>
      </c>
      <c r="P283">
        <v>0</v>
      </c>
      <c r="Q283">
        <v>6</v>
      </c>
      <c r="R283" s="125">
        <f t="shared" si="15"/>
        <v>37116629</v>
      </c>
      <c r="T283" s="42" t="s">
        <v>1612</v>
      </c>
      <c r="U283" t="s">
        <v>1658</v>
      </c>
    </row>
    <row r="284" spans="1:21">
      <c r="A284" t="str">
        <f>+VLOOKUP(C284,'Base Plan de cuentas'!B:L,11,0)</f>
        <v>Gastos financieros</v>
      </c>
      <c r="B284" t="str">
        <f>+VLOOKUP(C284,'Base Plan de cuentas'!B:K,10,0)</f>
        <v>Primas pagadas por operaciones de repo</v>
      </c>
      <c r="C284" t="str">
        <f t="shared" si="14"/>
        <v>71060747004</v>
      </c>
      <c r="D284" t="s">
        <v>909</v>
      </c>
      <c r="E284">
        <v>71060747004</v>
      </c>
      <c r="F284" t="s">
        <v>1856</v>
      </c>
      <c r="G284" t="s">
        <v>910</v>
      </c>
      <c r="H284">
        <v>5</v>
      </c>
      <c r="I284" t="s">
        <v>912</v>
      </c>
      <c r="J284" t="s">
        <v>911</v>
      </c>
      <c r="M284">
        <v>103521627</v>
      </c>
      <c r="N284">
        <v>0</v>
      </c>
      <c r="O284">
        <v>14548.55</v>
      </c>
      <c r="P284">
        <v>0</v>
      </c>
      <c r="Q284">
        <v>6</v>
      </c>
      <c r="R284" s="125">
        <f t="shared" si="15"/>
        <v>103521627</v>
      </c>
      <c r="T284" s="42" t="s">
        <v>1614</v>
      </c>
      <c r="U284" t="s">
        <v>1658</v>
      </c>
    </row>
    <row r="285" spans="1:21">
      <c r="A285" t="s">
        <v>959</v>
      </c>
      <c r="B285" t="s">
        <v>1658</v>
      </c>
      <c r="C285" t="str">
        <f t="shared" si="14"/>
        <v>71060747007</v>
      </c>
      <c r="D285" t="s">
        <v>909</v>
      </c>
      <c r="E285">
        <v>71060747007</v>
      </c>
      <c r="F285" t="s">
        <v>1857</v>
      </c>
      <c r="G285" t="s">
        <v>910</v>
      </c>
      <c r="H285">
        <v>5</v>
      </c>
      <c r="I285" t="s">
        <v>912</v>
      </c>
      <c r="J285" t="s">
        <v>911</v>
      </c>
      <c r="M285">
        <v>7576058</v>
      </c>
      <c r="N285">
        <v>0</v>
      </c>
      <c r="O285">
        <v>1099.96</v>
      </c>
      <c r="P285">
        <v>0</v>
      </c>
      <c r="Q285">
        <v>6</v>
      </c>
      <c r="R285" s="125">
        <f t="shared" si="15"/>
        <v>7576058</v>
      </c>
      <c r="T285" s="42" t="s">
        <v>1887</v>
      </c>
      <c r="U285" t="s">
        <v>1658</v>
      </c>
    </row>
  </sheetData>
  <autoFilter ref="A1:R285" xr:uid="{8D11D6F6-494D-4795-9575-CA0C2C724AAF}"/>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BD654-BBE8-4EEF-BD64-78A61AB94854}">
  <sheetPr codeName="Hoja5">
    <tabColor theme="0" tint="-0.249977111117893"/>
  </sheetPr>
  <dimension ref="A1:N307"/>
  <sheetViews>
    <sheetView workbookViewId="0">
      <selection activeCell="L14" sqref="L14"/>
    </sheetView>
  </sheetViews>
  <sheetFormatPr baseColWidth="10" defaultColWidth="11.5546875" defaultRowHeight="14.4"/>
  <sheetData>
    <row r="1" spans="1:14">
      <c r="A1" t="s">
        <v>895</v>
      </c>
      <c r="B1" t="s">
        <v>896</v>
      </c>
      <c r="C1" t="s">
        <v>897</v>
      </c>
      <c r="D1" t="s">
        <v>898</v>
      </c>
      <c r="E1" t="s">
        <v>899</v>
      </c>
      <c r="F1" t="s">
        <v>900</v>
      </c>
      <c r="G1" t="s">
        <v>901</v>
      </c>
      <c r="H1" t="s">
        <v>902</v>
      </c>
      <c r="I1" t="s">
        <v>903</v>
      </c>
      <c r="J1" t="s">
        <v>904</v>
      </c>
      <c r="K1" t="s">
        <v>905</v>
      </c>
      <c r="L1" t="s">
        <v>906</v>
      </c>
      <c r="M1" t="s">
        <v>907</v>
      </c>
      <c r="N1" t="s">
        <v>908</v>
      </c>
    </row>
    <row r="2" spans="1:14">
      <c r="A2" t="s">
        <v>909</v>
      </c>
      <c r="B2">
        <v>1</v>
      </c>
      <c r="C2" t="s">
        <v>448</v>
      </c>
      <c r="D2" t="s">
        <v>910</v>
      </c>
      <c r="E2">
        <v>1</v>
      </c>
      <c r="F2" t="s">
        <v>911</v>
      </c>
      <c r="G2" t="s">
        <v>911</v>
      </c>
      <c r="J2">
        <v>1932195497540</v>
      </c>
      <c r="K2">
        <v>1909042470355</v>
      </c>
      <c r="L2">
        <v>243204156.16</v>
      </c>
      <c r="M2">
        <v>240188041.62</v>
      </c>
      <c r="N2">
        <v>6</v>
      </c>
    </row>
    <row r="3" spans="1:14">
      <c r="A3" t="s">
        <v>909</v>
      </c>
      <c r="B3">
        <v>11</v>
      </c>
      <c r="C3" t="s">
        <v>450</v>
      </c>
      <c r="D3" t="s">
        <v>910</v>
      </c>
      <c r="E3">
        <v>2</v>
      </c>
      <c r="F3" t="s">
        <v>911</v>
      </c>
      <c r="G3" t="s">
        <v>911</v>
      </c>
      <c r="J3">
        <v>1537221056861</v>
      </c>
      <c r="K3">
        <v>1532028831821</v>
      </c>
      <c r="L3">
        <v>193532324.50999999</v>
      </c>
      <c r="M3">
        <v>192865275.90000001</v>
      </c>
      <c r="N3">
        <v>6</v>
      </c>
    </row>
    <row r="4" spans="1:14">
      <c r="A4" t="s">
        <v>909</v>
      </c>
      <c r="B4">
        <v>11010</v>
      </c>
      <c r="C4" t="s">
        <v>452</v>
      </c>
      <c r="D4" t="s">
        <v>910</v>
      </c>
      <c r="E4">
        <v>3</v>
      </c>
      <c r="F4" t="s">
        <v>911</v>
      </c>
      <c r="G4" t="s">
        <v>911</v>
      </c>
      <c r="J4">
        <v>200000</v>
      </c>
      <c r="K4">
        <v>0</v>
      </c>
      <c r="L4">
        <v>26.25</v>
      </c>
      <c r="M4">
        <v>0.57999999999999996</v>
      </c>
      <c r="N4">
        <v>6</v>
      </c>
    </row>
    <row r="5" spans="1:14">
      <c r="A5" t="s">
        <v>909</v>
      </c>
      <c r="B5">
        <v>11010104</v>
      </c>
      <c r="C5" t="s">
        <v>454</v>
      </c>
      <c r="D5" t="s">
        <v>910</v>
      </c>
      <c r="E5">
        <v>4</v>
      </c>
      <c r="F5" t="s">
        <v>911</v>
      </c>
      <c r="G5" t="s">
        <v>911</v>
      </c>
      <c r="J5">
        <v>200000</v>
      </c>
      <c r="K5">
        <v>0</v>
      </c>
      <c r="L5">
        <v>26.25</v>
      </c>
      <c r="M5">
        <v>0.57999999999999996</v>
      </c>
      <c r="N5">
        <v>6</v>
      </c>
    </row>
    <row r="6" spans="1:14">
      <c r="A6" t="s">
        <v>909</v>
      </c>
      <c r="B6">
        <v>11010104001</v>
      </c>
      <c r="C6" t="s">
        <v>454</v>
      </c>
      <c r="D6" t="s">
        <v>910</v>
      </c>
      <c r="E6">
        <v>5</v>
      </c>
      <c r="F6" t="s">
        <v>911</v>
      </c>
      <c r="G6" t="s">
        <v>912</v>
      </c>
      <c r="J6">
        <v>200000</v>
      </c>
      <c r="K6">
        <v>0</v>
      </c>
      <c r="L6">
        <v>26.25</v>
      </c>
      <c r="M6">
        <v>0.57999999999999996</v>
      </c>
      <c r="N6">
        <v>6</v>
      </c>
    </row>
    <row r="7" spans="1:14">
      <c r="A7" t="s">
        <v>909</v>
      </c>
      <c r="B7">
        <v>11010104001</v>
      </c>
      <c r="C7" t="s">
        <v>454</v>
      </c>
      <c r="D7" t="s">
        <v>910</v>
      </c>
      <c r="E7">
        <v>5</v>
      </c>
      <c r="F7" t="s">
        <v>912</v>
      </c>
      <c r="G7" t="s">
        <v>912</v>
      </c>
      <c r="H7" t="s">
        <v>456</v>
      </c>
      <c r="I7" t="s">
        <v>457</v>
      </c>
      <c r="J7">
        <v>200000</v>
      </c>
      <c r="K7">
        <v>0</v>
      </c>
      <c r="L7">
        <v>26.25</v>
      </c>
      <c r="M7">
        <v>0.57999999999999996</v>
      </c>
      <c r="N7">
        <v>6</v>
      </c>
    </row>
    <row r="8" spans="1:14">
      <c r="A8" t="s">
        <v>909</v>
      </c>
      <c r="B8">
        <v>11020</v>
      </c>
      <c r="C8" t="s">
        <v>7</v>
      </c>
      <c r="D8" t="s">
        <v>910</v>
      </c>
      <c r="E8">
        <v>3</v>
      </c>
      <c r="F8" t="s">
        <v>911</v>
      </c>
      <c r="G8" t="s">
        <v>911</v>
      </c>
      <c r="J8">
        <v>1537220856861</v>
      </c>
      <c r="K8">
        <v>1532028831821</v>
      </c>
      <c r="L8">
        <v>193532298.25999999</v>
      </c>
      <c r="M8">
        <v>192865275.31999999</v>
      </c>
      <c r="N8">
        <v>6</v>
      </c>
    </row>
    <row r="9" spans="1:14">
      <c r="A9" t="s">
        <v>909</v>
      </c>
      <c r="B9">
        <v>11020105</v>
      </c>
      <c r="C9" t="s">
        <v>1450</v>
      </c>
      <c r="D9" t="s">
        <v>910</v>
      </c>
      <c r="E9">
        <v>4</v>
      </c>
      <c r="F9" t="s">
        <v>911</v>
      </c>
      <c r="G9" t="s">
        <v>911</v>
      </c>
      <c r="J9">
        <v>10055329002</v>
      </c>
      <c r="K9">
        <v>10044417393</v>
      </c>
      <c r="L9">
        <v>1260564.3</v>
      </c>
      <c r="M9">
        <v>1259163.72</v>
      </c>
      <c r="N9">
        <v>6</v>
      </c>
    </row>
    <row r="10" spans="1:14">
      <c r="A10" t="s">
        <v>909</v>
      </c>
      <c r="B10">
        <v>11020105001</v>
      </c>
      <c r="C10" t="s">
        <v>962</v>
      </c>
      <c r="D10" t="s">
        <v>910</v>
      </c>
      <c r="E10">
        <v>5</v>
      </c>
      <c r="F10" t="s">
        <v>911</v>
      </c>
      <c r="G10" t="s">
        <v>912</v>
      </c>
      <c r="J10">
        <v>10055329002</v>
      </c>
      <c r="K10">
        <v>10044417393</v>
      </c>
      <c r="L10">
        <v>1260564.3</v>
      </c>
      <c r="M10">
        <v>1259163.72</v>
      </c>
      <c r="N10">
        <v>6</v>
      </c>
    </row>
    <row r="11" spans="1:14">
      <c r="A11" t="s">
        <v>909</v>
      </c>
      <c r="B11">
        <v>11020105001</v>
      </c>
      <c r="C11" t="s">
        <v>962</v>
      </c>
      <c r="D11" t="s">
        <v>910</v>
      </c>
      <c r="E11">
        <v>5</v>
      </c>
      <c r="F11" t="s">
        <v>912</v>
      </c>
      <c r="G11" t="s">
        <v>912</v>
      </c>
      <c r="H11">
        <v>19410110</v>
      </c>
      <c r="I11" t="s">
        <v>963</v>
      </c>
      <c r="J11">
        <v>3037265997</v>
      </c>
      <c r="K11">
        <v>3036041575</v>
      </c>
      <c r="L11">
        <v>381571.72</v>
      </c>
      <c r="M11">
        <v>381414.56</v>
      </c>
      <c r="N11">
        <v>6</v>
      </c>
    </row>
    <row r="12" spans="1:14">
      <c r="A12" t="s">
        <v>909</v>
      </c>
      <c r="B12">
        <v>11020105001</v>
      </c>
      <c r="C12" t="s">
        <v>962</v>
      </c>
      <c r="D12" t="s">
        <v>910</v>
      </c>
      <c r="E12">
        <v>5</v>
      </c>
      <c r="F12" t="s">
        <v>912</v>
      </c>
      <c r="G12" t="s">
        <v>912</v>
      </c>
      <c r="H12" t="s">
        <v>1451</v>
      </c>
      <c r="I12" t="s">
        <v>1452</v>
      </c>
      <c r="J12">
        <v>2835703931</v>
      </c>
      <c r="K12">
        <v>2827917622</v>
      </c>
      <c r="L12">
        <v>354830.74</v>
      </c>
      <c r="M12">
        <v>353831.31</v>
      </c>
      <c r="N12">
        <v>6</v>
      </c>
    </row>
    <row r="13" spans="1:14">
      <c r="A13" t="s">
        <v>909</v>
      </c>
      <c r="B13">
        <v>11020105001</v>
      </c>
      <c r="C13" t="s">
        <v>962</v>
      </c>
      <c r="D13" t="s">
        <v>910</v>
      </c>
      <c r="E13">
        <v>5</v>
      </c>
      <c r="F13" t="s">
        <v>912</v>
      </c>
      <c r="G13" t="s">
        <v>912</v>
      </c>
      <c r="H13">
        <v>900707708</v>
      </c>
      <c r="I13" t="s">
        <v>1056</v>
      </c>
      <c r="J13">
        <v>4182359074</v>
      </c>
      <c r="K13">
        <v>4180458196</v>
      </c>
      <c r="L13">
        <v>524161.84</v>
      </c>
      <c r="M13">
        <v>523917.85</v>
      </c>
      <c r="N13">
        <v>6</v>
      </c>
    </row>
    <row r="14" spans="1:14">
      <c r="A14" t="s">
        <v>909</v>
      </c>
      <c r="B14">
        <v>11020107</v>
      </c>
      <c r="C14" t="s">
        <v>460</v>
      </c>
      <c r="D14" t="s">
        <v>910</v>
      </c>
      <c r="E14">
        <v>4</v>
      </c>
      <c r="F14" t="s">
        <v>911</v>
      </c>
      <c r="G14" t="s">
        <v>911</v>
      </c>
      <c r="J14">
        <v>1527165527859</v>
      </c>
      <c r="K14">
        <v>1521984414428</v>
      </c>
      <c r="L14">
        <v>192271733.96000001</v>
      </c>
      <c r="M14">
        <v>191606111.59999999</v>
      </c>
      <c r="N14">
        <v>6</v>
      </c>
    </row>
    <row r="15" spans="1:14">
      <c r="A15" t="s">
        <v>909</v>
      </c>
      <c r="B15">
        <v>11020107001</v>
      </c>
      <c r="C15" t="s">
        <v>460</v>
      </c>
      <c r="D15" t="s">
        <v>910</v>
      </c>
      <c r="E15">
        <v>5</v>
      </c>
      <c r="F15" t="s">
        <v>911</v>
      </c>
      <c r="G15" t="s">
        <v>912</v>
      </c>
      <c r="J15">
        <v>128123886713</v>
      </c>
      <c r="K15">
        <v>124134453113</v>
      </c>
      <c r="L15">
        <v>16109432.140000001</v>
      </c>
      <c r="M15">
        <v>15596774.1</v>
      </c>
      <c r="N15">
        <v>6</v>
      </c>
    </row>
    <row r="16" spans="1:14">
      <c r="A16" t="s">
        <v>909</v>
      </c>
      <c r="B16">
        <v>11020107001</v>
      </c>
      <c r="C16" t="s">
        <v>460</v>
      </c>
      <c r="D16" t="s">
        <v>910</v>
      </c>
      <c r="E16">
        <v>5</v>
      </c>
      <c r="F16" t="s">
        <v>912</v>
      </c>
      <c r="G16" t="s">
        <v>912</v>
      </c>
      <c r="H16" t="s">
        <v>1453</v>
      </c>
      <c r="I16" t="s">
        <v>1454</v>
      </c>
      <c r="J16">
        <v>3684245</v>
      </c>
      <c r="K16">
        <v>0</v>
      </c>
      <c r="L16">
        <v>472.9</v>
      </c>
      <c r="M16">
        <v>0</v>
      </c>
      <c r="N16">
        <v>6</v>
      </c>
    </row>
    <row r="17" spans="1:14">
      <c r="A17" t="s">
        <v>909</v>
      </c>
      <c r="B17">
        <v>11020107001</v>
      </c>
      <c r="C17" t="s">
        <v>460</v>
      </c>
      <c r="D17" t="s">
        <v>910</v>
      </c>
      <c r="E17">
        <v>5</v>
      </c>
      <c r="F17" t="s">
        <v>912</v>
      </c>
      <c r="G17" t="s">
        <v>912</v>
      </c>
      <c r="H17">
        <v>12500205368</v>
      </c>
      <c r="I17" t="s">
        <v>964</v>
      </c>
      <c r="J17">
        <v>550322044</v>
      </c>
      <c r="K17">
        <v>220000</v>
      </c>
      <c r="L17">
        <v>70911</v>
      </c>
      <c r="M17">
        <v>301.36</v>
      </c>
      <c r="N17">
        <v>6</v>
      </c>
    </row>
    <row r="18" spans="1:14">
      <c r="A18" t="s">
        <v>909</v>
      </c>
      <c r="B18">
        <v>11020107001</v>
      </c>
      <c r="C18" t="s">
        <v>460</v>
      </c>
      <c r="D18" t="s">
        <v>910</v>
      </c>
      <c r="E18">
        <v>5</v>
      </c>
      <c r="F18" t="s">
        <v>912</v>
      </c>
      <c r="G18" t="s">
        <v>912</v>
      </c>
      <c r="H18">
        <v>12700640621</v>
      </c>
      <c r="I18" t="s">
        <v>1456</v>
      </c>
      <c r="J18">
        <v>14186289</v>
      </c>
      <c r="K18">
        <v>342282</v>
      </c>
      <c r="L18">
        <v>1776.98</v>
      </c>
      <c r="M18">
        <v>0</v>
      </c>
      <c r="N18">
        <v>6</v>
      </c>
    </row>
    <row r="19" spans="1:14">
      <c r="A19" t="s">
        <v>909</v>
      </c>
      <c r="B19">
        <v>11020107001</v>
      </c>
      <c r="C19" t="s">
        <v>460</v>
      </c>
      <c r="D19" t="s">
        <v>910</v>
      </c>
      <c r="E19">
        <v>5</v>
      </c>
      <c r="F19" t="s">
        <v>912</v>
      </c>
      <c r="G19" t="s">
        <v>912</v>
      </c>
      <c r="H19" t="s">
        <v>462</v>
      </c>
      <c r="I19" t="s">
        <v>965</v>
      </c>
      <c r="J19">
        <v>58898512</v>
      </c>
      <c r="K19">
        <v>58893107</v>
      </c>
      <c r="L19">
        <v>7465.19</v>
      </c>
      <c r="M19">
        <v>7464.5</v>
      </c>
      <c r="N19">
        <v>6</v>
      </c>
    </row>
    <row r="20" spans="1:14">
      <c r="A20" t="s">
        <v>909</v>
      </c>
      <c r="B20">
        <v>11020107001</v>
      </c>
      <c r="C20" t="s">
        <v>460</v>
      </c>
      <c r="D20" t="s">
        <v>910</v>
      </c>
      <c r="E20">
        <v>5</v>
      </c>
      <c r="F20" t="s">
        <v>912</v>
      </c>
      <c r="G20" t="s">
        <v>912</v>
      </c>
      <c r="H20" t="s">
        <v>463</v>
      </c>
      <c r="I20" t="s">
        <v>464</v>
      </c>
      <c r="J20">
        <v>8610000</v>
      </c>
      <c r="K20">
        <v>220000</v>
      </c>
      <c r="L20">
        <v>1121</v>
      </c>
      <c r="M20">
        <v>44.08</v>
      </c>
      <c r="N20">
        <v>6</v>
      </c>
    </row>
    <row r="21" spans="1:14">
      <c r="A21" t="s">
        <v>909</v>
      </c>
      <c r="B21">
        <v>11020107001</v>
      </c>
      <c r="C21" t="s">
        <v>460</v>
      </c>
      <c r="D21" t="s">
        <v>910</v>
      </c>
      <c r="E21">
        <v>5</v>
      </c>
      <c r="F21" t="s">
        <v>912</v>
      </c>
      <c r="G21" t="s">
        <v>912</v>
      </c>
      <c r="H21" t="s">
        <v>465</v>
      </c>
      <c r="I21" t="s">
        <v>425</v>
      </c>
      <c r="J21">
        <v>75402567</v>
      </c>
      <c r="K21">
        <v>46012586</v>
      </c>
      <c r="L21">
        <v>9511.6299999999992</v>
      </c>
      <c r="M21">
        <v>5739.21</v>
      </c>
      <c r="N21">
        <v>6</v>
      </c>
    </row>
    <row r="22" spans="1:14">
      <c r="A22" t="s">
        <v>909</v>
      </c>
      <c r="B22">
        <v>11020107001</v>
      </c>
      <c r="C22" t="s">
        <v>460</v>
      </c>
      <c r="D22" t="s">
        <v>910</v>
      </c>
      <c r="E22">
        <v>5</v>
      </c>
      <c r="F22" t="s">
        <v>912</v>
      </c>
      <c r="G22" t="s">
        <v>912</v>
      </c>
      <c r="H22" t="s">
        <v>466</v>
      </c>
      <c r="I22" t="s">
        <v>426</v>
      </c>
      <c r="J22">
        <v>741786288</v>
      </c>
      <c r="K22">
        <v>543733192</v>
      </c>
      <c r="L22">
        <v>93601.57</v>
      </c>
      <c r="M22">
        <v>68180</v>
      </c>
      <c r="N22">
        <v>6</v>
      </c>
    </row>
    <row r="23" spans="1:14">
      <c r="A23" t="s">
        <v>909</v>
      </c>
      <c r="B23">
        <v>11020107001</v>
      </c>
      <c r="C23" t="s">
        <v>460</v>
      </c>
      <c r="D23" t="s">
        <v>910</v>
      </c>
      <c r="E23">
        <v>5</v>
      </c>
      <c r="F23" t="s">
        <v>912</v>
      </c>
      <c r="G23" t="s">
        <v>912</v>
      </c>
      <c r="H23">
        <v>611279108</v>
      </c>
      <c r="I23" t="s">
        <v>966</v>
      </c>
      <c r="J23">
        <v>44322054</v>
      </c>
      <c r="K23">
        <v>38386983</v>
      </c>
      <c r="L23">
        <v>5566.29</v>
      </c>
      <c r="M23">
        <v>4804.4799999999996</v>
      </c>
      <c r="N23">
        <v>6</v>
      </c>
    </row>
    <row r="24" spans="1:14">
      <c r="A24" t="s">
        <v>909</v>
      </c>
      <c r="B24">
        <v>11020107001</v>
      </c>
      <c r="C24" t="s">
        <v>460</v>
      </c>
      <c r="D24" t="s">
        <v>910</v>
      </c>
      <c r="E24">
        <v>5</v>
      </c>
      <c r="F24" t="s">
        <v>912</v>
      </c>
      <c r="G24" t="s">
        <v>912</v>
      </c>
      <c r="H24" t="s">
        <v>467</v>
      </c>
      <c r="I24" t="s">
        <v>424</v>
      </c>
      <c r="J24">
        <v>40900153871</v>
      </c>
      <c r="K24">
        <v>40572664475</v>
      </c>
      <c r="L24">
        <v>5139779.8099999996</v>
      </c>
      <c r="M24">
        <v>5097744.1399999997</v>
      </c>
      <c r="N24">
        <v>6</v>
      </c>
    </row>
    <row r="25" spans="1:14">
      <c r="A25" t="s">
        <v>909</v>
      </c>
      <c r="B25">
        <v>11020107001</v>
      </c>
      <c r="C25" t="s">
        <v>460</v>
      </c>
      <c r="D25" t="s">
        <v>910</v>
      </c>
      <c r="E25">
        <v>5</v>
      </c>
      <c r="F25" t="s">
        <v>912</v>
      </c>
      <c r="G25" t="s">
        <v>912</v>
      </c>
      <c r="H25" t="s">
        <v>468</v>
      </c>
      <c r="I25" t="s">
        <v>469</v>
      </c>
      <c r="J25">
        <v>2476616612</v>
      </c>
      <c r="K25">
        <v>2445971958</v>
      </c>
      <c r="L25">
        <v>312200.84000000003</v>
      </c>
      <c r="M25">
        <v>308267.37</v>
      </c>
      <c r="N25">
        <v>6</v>
      </c>
    </row>
    <row r="26" spans="1:14">
      <c r="A26" t="s">
        <v>909</v>
      </c>
      <c r="B26">
        <v>11020107001</v>
      </c>
      <c r="C26" t="s">
        <v>460</v>
      </c>
      <c r="D26" t="s">
        <v>910</v>
      </c>
      <c r="E26">
        <v>5</v>
      </c>
      <c r="F26" t="s">
        <v>912</v>
      </c>
      <c r="G26" t="s">
        <v>912</v>
      </c>
      <c r="H26" t="s">
        <v>470</v>
      </c>
      <c r="I26" t="s">
        <v>471</v>
      </c>
      <c r="J26">
        <v>367891247</v>
      </c>
      <c r="K26">
        <v>225575886</v>
      </c>
      <c r="L26">
        <v>46765.03</v>
      </c>
      <c r="M26">
        <v>28497.81</v>
      </c>
      <c r="N26">
        <v>6</v>
      </c>
    </row>
    <row r="27" spans="1:14">
      <c r="A27" t="s">
        <v>909</v>
      </c>
      <c r="B27">
        <v>11020107001</v>
      </c>
      <c r="C27" t="s">
        <v>460</v>
      </c>
      <c r="D27" t="s">
        <v>910</v>
      </c>
      <c r="E27">
        <v>5</v>
      </c>
      <c r="F27" t="s">
        <v>912</v>
      </c>
      <c r="G27" t="s">
        <v>912</v>
      </c>
      <c r="H27" t="s">
        <v>1457</v>
      </c>
      <c r="I27" t="s">
        <v>1458</v>
      </c>
      <c r="J27">
        <v>1976974332</v>
      </c>
      <c r="K27">
        <v>2526904</v>
      </c>
      <c r="L27">
        <v>253755.14</v>
      </c>
      <c r="M27">
        <v>320.31</v>
      </c>
      <c r="N27">
        <v>6</v>
      </c>
    </row>
    <row r="28" spans="1:14">
      <c r="A28" t="s">
        <v>909</v>
      </c>
      <c r="B28">
        <v>11020107001</v>
      </c>
      <c r="C28" t="s">
        <v>460</v>
      </c>
      <c r="D28" t="s">
        <v>910</v>
      </c>
      <c r="E28">
        <v>5</v>
      </c>
      <c r="F28" t="s">
        <v>912</v>
      </c>
      <c r="G28" t="s">
        <v>912</v>
      </c>
      <c r="H28" t="s">
        <v>472</v>
      </c>
      <c r="I28" t="s">
        <v>473</v>
      </c>
      <c r="J28">
        <v>73532822874</v>
      </c>
      <c r="K28">
        <v>72839285059</v>
      </c>
      <c r="L28">
        <v>9238643.6699999999</v>
      </c>
      <c r="M28">
        <v>9149623</v>
      </c>
      <c r="N28">
        <v>6</v>
      </c>
    </row>
    <row r="29" spans="1:14">
      <c r="A29" t="s">
        <v>909</v>
      </c>
      <c r="B29">
        <v>11020107001</v>
      </c>
      <c r="C29" t="s">
        <v>460</v>
      </c>
      <c r="D29" t="s">
        <v>910</v>
      </c>
      <c r="E29">
        <v>5</v>
      </c>
      <c r="F29" t="s">
        <v>912</v>
      </c>
      <c r="G29" t="s">
        <v>912</v>
      </c>
      <c r="H29">
        <v>619708764</v>
      </c>
      <c r="I29" t="s">
        <v>967</v>
      </c>
      <c r="J29">
        <v>99411501</v>
      </c>
      <c r="K29">
        <v>87816404</v>
      </c>
      <c r="L29">
        <v>12581.22</v>
      </c>
      <c r="M29">
        <v>11092.9</v>
      </c>
      <c r="N29">
        <v>6</v>
      </c>
    </row>
    <row r="30" spans="1:14">
      <c r="A30" t="s">
        <v>909</v>
      </c>
      <c r="B30">
        <v>11020107002</v>
      </c>
      <c r="C30" t="s">
        <v>475</v>
      </c>
      <c r="D30" t="s">
        <v>910</v>
      </c>
      <c r="E30">
        <v>5</v>
      </c>
      <c r="F30" t="s">
        <v>911</v>
      </c>
      <c r="G30" t="s">
        <v>912</v>
      </c>
      <c r="J30">
        <v>1399041641146</v>
      </c>
      <c r="K30">
        <v>1397849961315</v>
      </c>
      <c r="L30">
        <v>176162301.81999999</v>
      </c>
      <c r="M30">
        <v>176009337.5</v>
      </c>
      <c r="N30">
        <v>6</v>
      </c>
    </row>
    <row r="31" spans="1:14">
      <c r="A31" t="s">
        <v>909</v>
      </c>
      <c r="B31">
        <v>11020107002</v>
      </c>
      <c r="C31" t="s">
        <v>475</v>
      </c>
      <c r="D31" t="s">
        <v>910</v>
      </c>
      <c r="E31">
        <v>5</v>
      </c>
      <c r="F31" t="s">
        <v>912</v>
      </c>
      <c r="G31" t="s">
        <v>912</v>
      </c>
      <c r="H31" t="s">
        <v>476</v>
      </c>
      <c r="I31" t="s">
        <v>477</v>
      </c>
      <c r="J31">
        <v>374969360396</v>
      </c>
      <c r="K31">
        <v>374649292624</v>
      </c>
      <c r="L31">
        <v>47151308.130000003</v>
      </c>
      <c r="M31">
        <v>47110225.079999998</v>
      </c>
      <c r="N31">
        <v>6</v>
      </c>
    </row>
    <row r="32" spans="1:14">
      <c r="A32" t="s">
        <v>909</v>
      </c>
      <c r="B32">
        <v>11020107002</v>
      </c>
      <c r="C32" t="s">
        <v>475</v>
      </c>
      <c r="D32" t="s">
        <v>910</v>
      </c>
      <c r="E32">
        <v>5</v>
      </c>
      <c r="F32" t="s">
        <v>912</v>
      </c>
      <c r="G32" t="s">
        <v>912</v>
      </c>
      <c r="H32" t="s">
        <v>478</v>
      </c>
      <c r="I32" t="s">
        <v>479</v>
      </c>
      <c r="J32">
        <v>1024072280750</v>
      </c>
      <c r="K32">
        <v>1023200668691</v>
      </c>
      <c r="L32">
        <v>129010993.69</v>
      </c>
      <c r="M32">
        <v>128899112.42</v>
      </c>
      <c r="N32">
        <v>6</v>
      </c>
    </row>
    <row r="33" spans="1:14">
      <c r="A33" t="s">
        <v>909</v>
      </c>
      <c r="B33">
        <v>12</v>
      </c>
      <c r="C33" t="s">
        <v>481</v>
      </c>
      <c r="D33" t="s">
        <v>910</v>
      </c>
      <c r="E33">
        <v>2</v>
      </c>
      <c r="F33" t="s">
        <v>911</v>
      </c>
      <c r="G33" t="s">
        <v>911</v>
      </c>
      <c r="J33">
        <v>248903548797</v>
      </c>
      <c r="K33">
        <v>239251643297</v>
      </c>
      <c r="L33">
        <v>31293653.629999999</v>
      </c>
      <c r="M33">
        <v>30023955.609999999</v>
      </c>
      <c r="N33">
        <v>6</v>
      </c>
    </row>
    <row r="34" spans="1:14">
      <c r="A34" t="s">
        <v>909</v>
      </c>
      <c r="B34">
        <v>12010</v>
      </c>
      <c r="C34" t="s">
        <v>483</v>
      </c>
      <c r="D34" t="s">
        <v>910</v>
      </c>
      <c r="E34">
        <v>3</v>
      </c>
      <c r="F34" t="s">
        <v>911</v>
      </c>
      <c r="G34" t="s">
        <v>911</v>
      </c>
      <c r="J34">
        <v>241340048797</v>
      </c>
      <c r="K34">
        <v>236906643297</v>
      </c>
      <c r="L34">
        <v>30299355.940000001</v>
      </c>
      <c r="M34">
        <v>29730295.780000001</v>
      </c>
      <c r="N34">
        <v>6</v>
      </c>
    </row>
    <row r="35" spans="1:14">
      <c r="A35" t="s">
        <v>909</v>
      </c>
      <c r="B35">
        <v>12010115</v>
      </c>
      <c r="C35" t="s">
        <v>485</v>
      </c>
      <c r="D35" t="s">
        <v>910</v>
      </c>
      <c r="E35">
        <v>4</v>
      </c>
      <c r="F35" t="s">
        <v>911</v>
      </c>
      <c r="G35" t="s">
        <v>911</v>
      </c>
      <c r="J35">
        <v>225326928797</v>
      </c>
      <c r="K35">
        <v>220893523297</v>
      </c>
      <c r="L35">
        <v>28299355.940000001</v>
      </c>
      <c r="M35">
        <v>27730295.780000001</v>
      </c>
      <c r="N35">
        <v>6</v>
      </c>
    </row>
    <row r="36" spans="1:14">
      <c r="A36" t="s">
        <v>909</v>
      </c>
      <c r="B36">
        <v>12010115001</v>
      </c>
      <c r="C36" t="s">
        <v>1459</v>
      </c>
      <c r="D36" t="s">
        <v>910</v>
      </c>
      <c r="E36">
        <v>5</v>
      </c>
      <c r="F36" t="s">
        <v>912</v>
      </c>
      <c r="G36" t="s">
        <v>911</v>
      </c>
      <c r="J36">
        <v>72466800000</v>
      </c>
      <c r="K36">
        <v>71328800000</v>
      </c>
      <c r="L36">
        <v>9112702.3000000007</v>
      </c>
      <c r="M36">
        <v>8966631.6400000006</v>
      </c>
      <c r="N36">
        <v>6</v>
      </c>
    </row>
    <row r="37" spans="1:14">
      <c r="A37" t="s">
        <v>909</v>
      </c>
      <c r="B37">
        <v>12010115003</v>
      </c>
      <c r="C37" t="s">
        <v>866</v>
      </c>
      <c r="D37" t="s">
        <v>910</v>
      </c>
      <c r="E37">
        <v>5</v>
      </c>
      <c r="F37" t="s">
        <v>912</v>
      </c>
      <c r="G37" t="s">
        <v>911</v>
      </c>
      <c r="J37">
        <v>27163000000</v>
      </c>
      <c r="K37">
        <v>26256000000</v>
      </c>
      <c r="L37">
        <v>3415612.5</v>
      </c>
      <c r="M37">
        <v>3299192.39</v>
      </c>
      <c r="N37">
        <v>6</v>
      </c>
    </row>
    <row r="38" spans="1:14">
      <c r="A38" t="s">
        <v>909</v>
      </c>
      <c r="B38">
        <v>12010115004</v>
      </c>
      <c r="C38" t="s">
        <v>1460</v>
      </c>
      <c r="D38" t="s">
        <v>910</v>
      </c>
      <c r="E38">
        <v>5</v>
      </c>
      <c r="F38" t="s">
        <v>912</v>
      </c>
      <c r="G38" t="s">
        <v>911</v>
      </c>
      <c r="J38">
        <v>30636000000</v>
      </c>
      <c r="K38">
        <v>29759000000</v>
      </c>
      <c r="L38">
        <v>3850308.36</v>
      </c>
      <c r="M38">
        <v>3737738.97</v>
      </c>
      <c r="N38">
        <v>6</v>
      </c>
    </row>
    <row r="39" spans="1:14">
      <c r="A39" t="s">
        <v>909</v>
      </c>
      <c r="B39">
        <v>12010115011</v>
      </c>
      <c r="C39" t="s">
        <v>489</v>
      </c>
      <c r="D39" t="s">
        <v>910</v>
      </c>
      <c r="E39">
        <v>5</v>
      </c>
      <c r="F39" t="s">
        <v>912</v>
      </c>
      <c r="G39" t="s">
        <v>911</v>
      </c>
      <c r="J39">
        <v>8598816770</v>
      </c>
      <c r="K39">
        <v>8575444520</v>
      </c>
      <c r="L39">
        <v>1080000</v>
      </c>
      <c r="M39">
        <v>1077000</v>
      </c>
      <c r="N39">
        <v>6</v>
      </c>
    </row>
    <row r="40" spans="1:14">
      <c r="A40" t="s">
        <v>909</v>
      </c>
      <c r="B40">
        <v>12010115012</v>
      </c>
      <c r="C40" t="s">
        <v>491</v>
      </c>
      <c r="D40" t="s">
        <v>910</v>
      </c>
      <c r="E40">
        <v>5</v>
      </c>
      <c r="F40" t="s">
        <v>912</v>
      </c>
      <c r="G40" t="s">
        <v>911</v>
      </c>
      <c r="J40">
        <v>14973476870</v>
      </c>
      <c r="K40">
        <v>13485443620</v>
      </c>
      <c r="L40">
        <v>1884000</v>
      </c>
      <c r="M40">
        <v>1693000</v>
      </c>
      <c r="N40">
        <v>6</v>
      </c>
    </row>
    <row r="41" spans="1:14">
      <c r="A41" t="s">
        <v>909</v>
      </c>
      <c r="B41">
        <v>12020</v>
      </c>
      <c r="C41" t="s">
        <v>493</v>
      </c>
      <c r="D41" t="s">
        <v>910</v>
      </c>
      <c r="E41">
        <v>3</v>
      </c>
      <c r="F41" t="s">
        <v>911</v>
      </c>
      <c r="G41" t="s">
        <v>911</v>
      </c>
      <c r="J41">
        <v>7563500000</v>
      </c>
      <c r="K41">
        <v>2345000000</v>
      </c>
      <c r="L41">
        <v>994297.69</v>
      </c>
      <c r="M41">
        <v>293659.83</v>
      </c>
      <c r="N41">
        <v>6</v>
      </c>
    </row>
    <row r="42" spans="1:14">
      <c r="A42" t="s">
        <v>909</v>
      </c>
      <c r="B42">
        <v>12020131</v>
      </c>
      <c r="C42" t="s">
        <v>493</v>
      </c>
      <c r="D42" t="s">
        <v>910</v>
      </c>
      <c r="E42">
        <v>4</v>
      </c>
      <c r="F42" t="s">
        <v>911</v>
      </c>
      <c r="G42" t="s">
        <v>911</v>
      </c>
      <c r="J42">
        <v>6561500000</v>
      </c>
      <c r="K42">
        <v>2345000000</v>
      </c>
      <c r="L42">
        <v>858485.21</v>
      </c>
      <c r="M42">
        <v>293659.83</v>
      </c>
      <c r="N42">
        <v>6</v>
      </c>
    </row>
    <row r="43" spans="1:14">
      <c r="A43" t="s">
        <v>909</v>
      </c>
      <c r="B43">
        <v>12020131002</v>
      </c>
      <c r="C43" t="s">
        <v>496</v>
      </c>
      <c r="D43" t="s">
        <v>910</v>
      </c>
      <c r="E43">
        <v>5</v>
      </c>
      <c r="F43" t="s">
        <v>911</v>
      </c>
      <c r="G43" t="s">
        <v>912</v>
      </c>
      <c r="J43">
        <v>1369500000</v>
      </c>
      <c r="K43">
        <v>0</v>
      </c>
      <c r="L43">
        <v>188543.13</v>
      </c>
      <c r="M43">
        <v>0</v>
      </c>
      <c r="N43">
        <v>6</v>
      </c>
    </row>
    <row r="44" spans="1:14">
      <c r="A44" t="s">
        <v>909</v>
      </c>
      <c r="B44">
        <v>12020131002</v>
      </c>
      <c r="C44" t="s">
        <v>496</v>
      </c>
      <c r="D44" t="s">
        <v>910</v>
      </c>
      <c r="E44">
        <v>5</v>
      </c>
      <c r="F44" t="s">
        <v>912</v>
      </c>
      <c r="G44" t="s">
        <v>912</v>
      </c>
      <c r="H44" t="s">
        <v>497</v>
      </c>
      <c r="I44" t="s">
        <v>498</v>
      </c>
      <c r="J44">
        <v>1369500000</v>
      </c>
      <c r="K44">
        <v>0</v>
      </c>
      <c r="L44">
        <v>188543.13</v>
      </c>
      <c r="M44">
        <v>0</v>
      </c>
      <c r="N44">
        <v>6</v>
      </c>
    </row>
    <row r="45" spans="1:14">
      <c r="A45" t="s">
        <v>909</v>
      </c>
      <c r="B45">
        <v>12020131007</v>
      </c>
      <c r="C45" t="s">
        <v>504</v>
      </c>
      <c r="D45" t="s">
        <v>910</v>
      </c>
      <c r="E45">
        <v>5</v>
      </c>
      <c r="F45" t="s">
        <v>912</v>
      </c>
      <c r="G45" t="s">
        <v>911</v>
      </c>
      <c r="J45">
        <v>2847000000</v>
      </c>
      <c r="K45">
        <v>0</v>
      </c>
      <c r="L45">
        <v>376695.38</v>
      </c>
      <c r="M45">
        <v>0</v>
      </c>
      <c r="N45">
        <v>6</v>
      </c>
    </row>
    <row r="46" spans="1:14">
      <c r="A46" t="s">
        <v>909</v>
      </c>
      <c r="B46">
        <v>12020133</v>
      </c>
      <c r="C46" t="s">
        <v>493</v>
      </c>
      <c r="D46" t="s">
        <v>910</v>
      </c>
      <c r="E46">
        <v>4</v>
      </c>
      <c r="F46" t="s">
        <v>911</v>
      </c>
      <c r="G46" t="s">
        <v>911</v>
      </c>
      <c r="J46">
        <v>1002000000</v>
      </c>
      <c r="K46">
        <v>0</v>
      </c>
      <c r="L46">
        <v>135812.48000000001</v>
      </c>
      <c r="M46">
        <v>0</v>
      </c>
      <c r="N46">
        <v>6</v>
      </c>
    </row>
    <row r="47" spans="1:14">
      <c r="A47" t="s">
        <v>909</v>
      </c>
      <c r="B47">
        <v>12020133001</v>
      </c>
      <c r="C47" t="s">
        <v>507</v>
      </c>
      <c r="D47" t="s">
        <v>910</v>
      </c>
      <c r="E47">
        <v>5</v>
      </c>
      <c r="F47" t="s">
        <v>911</v>
      </c>
      <c r="G47" t="s">
        <v>912</v>
      </c>
      <c r="J47">
        <v>1002000000</v>
      </c>
      <c r="K47">
        <v>0</v>
      </c>
      <c r="L47">
        <v>135812.48000000001</v>
      </c>
      <c r="M47">
        <v>0</v>
      </c>
      <c r="N47">
        <v>6</v>
      </c>
    </row>
    <row r="48" spans="1:14">
      <c r="A48" t="s">
        <v>909</v>
      </c>
      <c r="B48">
        <v>12020133001</v>
      </c>
      <c r="C48" t="s">
        <v>507</v>
      </c>
      <c r="D48" t="s">
        <v>910</v>
      </c>
      <c r="E48">
        <v>5</v>
      </c>
      <c r="F48" t="s">
        <v>912</v>
      </c>
      <c r="G48" t="s">
        <v>912</v>
      </c>
      <c r="H48" t="s">
        <v>508</v>
      </c>
      <c r="I48" t="s">
        <v>509</v>
      </c>
      <c r="J48">
        <v>200000000</v>
      </c>
      <c r="K48">
        <v>0</v>
      </c>
      <c r="L48">
        <v>27108.28</v>
      </c>
      <c r="M48">
        <v>0</v>
      </c>
      <c r="N48">
        <v>6</v>
      </c>
    </row>
    <row r="49" spans="1:14">
      <c r="A49" t="s">
        <v>909</v>
      </c>
      <c r="B49">
        <v>12020133001</v>
      </c>
      <c r="C49" t="s">
        <v>507</v>
      </c>
      <c r="D49" t="s">
        <v>910</v>
      </c>
      <c r="E49">
        <v>5</v>
      </c>
      <c r="F49" t="s">
        <v>912</v>
      </c>
      <c r="G49" t="s">
        <v>912</v>
      </c>
      <c r="H49" t="s">
        <v>510</v>
      </c>
      <c r="I49" t="s">
        <v>511</v>
      </c>
      <c r="J49">
        <v>802000000</v>
      </c>
      <c r="K49">
        <v>0</v>
      </c>
      <c r="L49">
        <v>108704.2</v>
      </c>
      <c r="M49">
        <v>0</v>
      </c>
      <c r="N49">
        <v>6</v>
      </c>
    </row>
    <row r="50" spans="1:14">
      <c r="A50" t="s">
        <v>909</v>
      </c>
      <c r="B50">
        <v>13</v>
      </c>
      <c r="C50" t="s">
        <v>513</v>
      </c>
      <c r="D50" t="s">
        <v>910</v>
      </c>
      <c r="E50">
        <v>2</v>
      </c>
      <c r="F50" t="s">
        <v>911</v>
      </c>
      <c r="G50" t="s">
        <v>911</v>
      </c>
      <c r="J50">
        <v>139992650254</v>
      </c>
      <c r="K50">
        <v>134403761560</v>
      </c>
      <c r="L50">
        <v>17592083.43</v>
      </c>
      <c r="M50">
        <v>16875762.93</v>
      </c>
      <c r="N50">
        <v>6</v>
      </c>
    </row>
    <row r="51" spans="1:14">
      <c r="A51" t="s">
        <v>909</v>
      </c>
      <c r="B51">
        <v>13010</v>
      </c>
      <c r="C51" t="s">
        <v>515</v>
      </c>
      <c r="D51" t="s">
        <v>910</v>
      </c>
      <c r="E51">
        <v>3</v>
      </c>
      <c r="F51" t="s">
        <v>911</v>
      </c>
      <c r="G51" t="s">
        <v>911</v>
      </c>
      <c r="J51">
        <v>3315648855</v>
      </c>
      <c r="K51">
        <v>564953567</v>
      </c>
      <c r="L51">
        <v>426982.07</v>
      </c>
      <c r="M51">
        <v>74964.509999999995</v>
      </c>
      <c r="N51">
        <v>6</v>
      </c>
    </row>
    <row r="52" spans="1:14">
      <c r="A52" t="s">
        <v>909</v>
      </c>
      <c r="B52">
        <v>13010151</v>
      </c>
      <c r="C52" t="s">
        <v>517</v>
      </c>
      <c r="D52" t="s">
        <v>910</v>
      </c>
      <c r="E52">
        <v>4</v>
      </c>
      <c r="F52" t="s">
        <v>911</v>
      </c>
      <c r="G52" t="s">
        <v>911</v>
      </c>
      <c r="J52">
        <v>2452857074</v>
      </c>
      <c r="K52">
        <v>424987252</v>
      </c>
      <c r="L52">
        <v>316965.44</v>
      </c>
      <c r="M52">
        <v>56673.440000000002</v>
      </c>
      <c r="N52">
        <v>6</v>
      </c>
    </row>
    <row r="53" spans="1:14">
      <c r="A53" t="s">
        <v>909</v>
      </c>
      <c r="B53">
        <v>13010151002</v>
      </c>
      <c r="C53" t="s">
        <v>517</v>
      </c>
      <c r="D53" t="s">
        <v>910</v>
      </c>
      <c r="E53">
        <v>5</v>
      </c>
      <c r="F53" t="s">
        <v>911</v>
      </c>
      <c r="G53" t="s">
        <v>912</v>
      </c>
      <c r="J53">
        <v>2452857074</v>
      </c>
      <c r="K53">
        <v>424987252</v>
      </c>
      <c r="L53">
        <v>316965.44</v>
      </c>
      <c r="M53">
        <v>56673.440000000002</v>
      </c>
      <c r="N53">
        <v>6</v>
      </c>
    </row>
    <row r="54" spans="1:14">
      <c r="A54" t="s">
        <v>909</v>
      </c>
      <c r="B54">
        <v>13010151002</v>
      </c>
      <c r="C54" t="s">
        <v>517</v>
      </c>
      <c r="D54" t="s">
        <v>910</v>
      </c>
      <c r="E54">
        <v>5</v>
      </c>
      <c r="F54" t="s">
        <v>912</v>
      </c>
      <c r="G54" t="s">
        <v>912</v>
      </c>
      <c r="H54" t="s">
        <v>519</v>
      </c>
      <c r="I54" t="s">
        <v>520</v>
      </c>
      <c r="J54">
        <v>1079885</v>
      </c>
      <c r="K54">
        <v>0</v>
      </c>
      <c r="L54">
        <v>138.91</v>
      </c>
      <c r="M54">
        <v>0.3</v>
      </c>
      <c r="N54">
        <v>6</v>
      </c>
    </row>
    <row r="55" spans="1:14">
      <c r="A55" t="s">
        <v>909</v>
      </c>
      <c r="B55">
        <v>13010151002</v>
      </c>
      <c r="C55" t="s">
        <v>517</v>
      </c>
      <c r="D55" t="s">
        <v>910</v>
      </c>
      <c r="E55">
        <v>5</v>
      </c>
      <c r="F55" t="s">
        <v>912</v>
      </c>
      <c r="G55" t="s">
        <v>912</v>
      </c>
      <c r="H55" t="s">
        <v>521</v>
      </c>
      <c r="I55" t="s">
        <v>522</v>
      </c>
      <c r="J55">
        <v>28080</v>
      </c>
      <c r="K55">
        <v>0</v>
      </c>
      <c r="L55">
        <v>3.68</v>
      </c>
      <c r="M55">
        <v>0.08</v>
      </c>
      <c r="N55">
        <v>6</v>
      </c>
    </row>
    <row r="56" spans="1:14">
      <c r="A56" t="s">
        <v>909</v>
      </c>
      <c r="B56">
        <v>13010151002</v>
      </c>
      <c r="C56" t="s">
        <v>517</v>
      </c>
      <c r="D56" t="s">
        <v>910</v>
      </c>
      <c r="E56">
        <v>5</v>
      </c>
      <c r="F56" t="s">
        <v>912</v>
      </c>
      <c r="G56" t="s">
        <v>912</v>
      </c>
      <c r="H56" t="s">
        <v>523</v>
      </c>
      <c r="I56" t="s">
        <v>524</v>
      </c>
      <c r="J56">
        <v>689473064</v>
      </c>
      <c r="K56">
        <v>127879866</v>
      </c>
      <c r="L56">
        <v>89904.55</v>
      </c>
      <c r="M56">
        <v>17819.939999999999</v>
      </c>
      <c r="N56">
        <v>6</v>
      </c>
    </row>
    <row r="57" spans="1:14">
      <c r="A57" t="s">
        <v>909</v>
      </c>
      <c r="B57">
        <v>13010151002</v>
      </c>
      <c r="C57" t="s">
        <v>517</v>
      </c>
      <c r="D57" t="s">
        <v>910</v>
      </c>
      <c r="E57">
        <v>5</v>
      </c>
      <c r="F57" t="s">
        <v>912</v>
      </c>
      <c r="G57" t="s">
        <v>912</v>
      </c>
      <c r="H57" t="s">
        <v>525</v>
      </c>
      <c r="I57" t="s">
        <v>524</v>
      </c>
      <c r="J57">
        <v>86572204</v>
      </c>
      <c r="K57">
        <v>43877102</v>
      </c>
      <c r="L57">
        <v>10875.5</v>
      </c>
      <c r="M57">
        <v>5395.27</v>
      </c>
      <c r="N57">
        <v>6</v>
      </c>
    </row>
    <row r="58" spans="1:14">
      <c r="A58" t="s">
        <v>909</v>
      </c>
      <c r="B58">
        <v>13010151002</v>
      </c>
      <c r="C58" t="s">
        <v>517</v>
      </c>
      <c r="D58" t="s">
        <v>910</v>
      </c>
      <c r="E58">
        <v>5</v>
      </c>
      <c r="F58" t="s">
        <v>912</v>
      </c>
      <c r="G58" t="s">
        <v>912</v>
      </c>
      <c r="H58" t="s">
        <v>527</v>
      </c>
      <c r="I58" t="s">
        <v>528</v>
      </c>
      <c r="J58">
        <v>21581</v>
      </c>
      <c r="K58">
        <v>546</v>
      </c>
      <c r="L58">
        <v>2.7</v>
      </c>
      <c r="M58">
        <v>0</v>
      </c>
      <c r="N58">
        <v>6</v>
      </c>
    </row>
    <row r="59" spans="1:14">
      <c r="A59" t="s">
        <v>909</v>
      </c>
      <c r="B59">
        <v>13010151002</v>
      </c>
      <c r="C59" t="s">
        <v>517</v>
      </c>
      <c r="D59" t="s">
        <v>910</v>
      </c>
      <c r="E59">
        <v>5</v>
      </c>
      <c r="F59" t="s">
        <v>912</v>
      </c>
      <c r="G59" t="s">
        <v>912</v>
      </c>
      <c r="H59" t="s">
        <v>529</v>
      </c>
      <c r="I59" t="s">
        <v>530</v>
      </c>
      <c r="J59">
        <v>234842736</v>
      </c>
      <c r="K59">
        <v>110579037</v>
      </c>
      <c r="L59">
        <v>30098.23</v>
      </c>
      <c r="M59">
        <v>14148.07</v>
      </c>
      <c r="N59">
        <v>6</v>
      </c>
    </row>
    <row r="60" spans="1:14">
      <c r="A60" t="s">
        <v>909</v>
      </c>
      <c r="B60">
        <v>13010151002</v>
      </c>
      <c r="C60" t="s">
        <v>517</v>
      </c>
      <c r="D60" t="s">
        <v>910</v>
      </c>
      <c r="E60">
        <v>5</v>
      </c>
      <c r="F60" t="s">
        <v>912</v>
      </c>
      <c r="G60" t="s">
        <v>912</v>
      </c>
      <c r="H60" t="s">
        <v>532</v>
      </c>
      <c r="I60" t="s">
        <v>533</v>
      </c>
      <c r="J60">
        <v>21281788</v>
      </c>
      <c r="K60">
        <v>13862255</v>
      </c>
      <c r="L60">
        <v>2715.77</v>
      </c>
      <c r="M60">
        <v>1763.42</v>
      </c>
      <c r="N60">
        <v>6</v>
      </c>
    </row>
    <row r="61" spans="1:14">
      <c r="A61" t="s">
        <v>909</v>
      </c>
      <c r="B61">
        <v>13010151002</v>
      </c>
      <c r="C61" t="s">
        <v>517</v>
      </c>
      <c r="D61" t="s">
        <v>910</v>
      </c>
      <c r="E61">
        <v>5</v>
      </c>
      <c r="F61" t="s">
        <v>912</v>
      </c>
      <c r="G61" t="s">
        <v>912</v>
      </c>
      <c r="H61" t="s">
        <v>534</v>
      </c>
      <c r="I61" t="s">
        <v>533</v>
      </c>
      <c r="J61">
        <v>835916</v>
      </c>
      <c r="K61">
        <v>21159</v>
      </c>
      <c r="L61">
        <v>104.58</v>
      </c>
      <c r="M61">
        <v>0</v>
      </c>
      <c r="N61">
        <v>6</v>
      </c>
    </row>
    <row r="62" spans="1:14">
      <c r="A62" t="s">
        <v>909</v>
      </c>
      <c r="B62">
        <v>13010151002</v>
      </c>
      <c r="C62" t="s">
        <v>517</v>
      </c>
      <c r="D62" t="s">
        <v>910</v>
      </c>
      <c r="E62">
        <v>5</v>
      </c>
      <c r="F62" t="s">
        <v>912</v>
      </c>
      <c r="G62" t="s">
        <v>912</v>
      </c>
      <c r="H62" t="s">
        <v>535</v>
      </c>
      <c r="I62" t="s">
        <v>536</v>
      </c>
      <c r="J62">
        <v>1287832324</v>
      </c>
      <c r="K62">
        <v>2953009</v>
      </c>
      <c r="L62">
        <v>166536.22</v>
      </c>
      <c r="M62">
        <v>1612.52</v>
      </c>
      <c r="N62">
        <v>6</v>
      </c>
    </row>
    <row r="63" spans="1:14">
      <c r="A63" t="s">
        <v>909</v>
      </c>
      <c r="B63">
        <v>13010151002</v>
      </c>
      <c r="C63" t="s">
        <v>517</v>
      </c>
      <c r="D63" t="s">
        <v>910</v>
      </c>
      <c r="E63">
        <v>5</v>
      </c>
      <c r="F63" t="s">
        <v>912</v>
      </c>
      <c r="G63" t="s">
        <v>912</v>
      </c>
      <c r="H63" t="s">
        <v>538</v>
      </c>
      <c r="I63" t="s">
        <v>427</v>
      </c>
      <c r="J63">
        <v>1452674</v>
      </c>
      <c r="K63">
        <v>185976</v>
      </c>
      <c r="L63">
        <v>181.73</v>
      </c>
      <c r="M63">
        <v>19.14</v>
      </c>
      <c r="N63">
        <v>6</v>
      </c>
    </row>
    <row r="64" spans="1:14">
      <c r="A64" t="s">
        <v>909</v>
      </c>
      <c r="B64">
        <v>13010151002</v>
      </c>
      <c r="C64" t="s">
        <v>517</v>
      </c>
      <c r="D64" t="s">
        <v>910</v>
      </c>
      <c r="E64">
        <v>5</v>
      </c>
      <c r="F64" t="s">
        <v>912</v>
      </c>
      <c r="G64" t="s">
        <v>912</v>
      </c>
      <c r="H64" t="s">
        <v>680</v>
      </c>
      <c r="I64" t="s">
        <v>681</v>
      </c>
      <c r="J64">
        <v>489696</v>
      </c>
      <c r="K64">
        <v>0</v>
      </c>
      <c r="L64">
        <v>64.28</v>
      </c>
      <c r="M64">
        <v>1.42</v>
      </c>
      <c r="N64">
        <v>6</v>
      </c>
    </row>
    <row r="65" spans="1:14">
      <c r="A65" t="s">
        <v>909</v>
      </c>
      <c r="B65">
        <v>13010151002</v>
      </c>
      <c r="C65" t="s">
        <v>517</v>
      </c>
      <c r="D65" t="s">
        <v>910</v>
      </c>
      <c r="E65">
        <v>5</v>
      </c>
      <c r="F65" t="s">
        <v>912</v>
      </c>
      <c r="G65" t="s">
        <v>912</v>
      </c>
      <c r="H65" t="s">
        <v>539</v>
      </c>
      <c r="I65" t="s">
        <v>540</v>
      </c>
      <c r="J65">
        <v>113399</v>
      </c>
      <c r="K65">
        <v>0</v>
      </c>
      <c r="L65">
        <v>14.89</v>
      </c>
      <c r="M65">
        <v>0.33</v>
      </c>
      <c r="N65">
        <v>6</v>
      </c>
    </row>
    <row r="66" spans="1:14">
      <c r="A66" t="s">
        <v>909</v>
      </c>
      <c r="B66">
        <v>13010151002</v>
      </c>
      <c r="C66" t="s">
        <v>517</v>
      </c>
      <c r="D66" t="s">
        <v>910</v>
      </c>
      <c r="E66">
        <v>5</v>
      </c>
      <c r="F66" t="s">
        <v>912</v>
      </c>
      <c r="G66" t="s">
        <v>912</v>
      </c>
      <c r="H66" t="s">
        <v>1242</v>
      </c>
      <c r="I66" t="s">
        <v>1243</v>
      </c>
      <c r="J66">
        <v>118399</v>
      </c>
      <c r="K66">
        <v>0</v>
      </c>
      <c r="L66">
        <v>15.55</v>
      </c>
      <c r="M66">
        <v>0.35</v>
      </c>
      <c r="N66">
        <v>6</v>
      </c>
    </row>
    <row r="67" spans="1:14">
      <c r="A67" t="s">
        <v>909</v>
      </c>
      <c r="B67">
        <v>13010151002</v>
      </c>
      <c r="C67" t="s">
        <v>517</v>
      </c>
      <c r="D67" t="s">
        <v>910</v>
      </c>
      <c r="E67">
        <v>5</v>
      </c>
      <c r="F67" t="s">
        <v>912</v>
      </c>
      <c r="G67" t="s">
        <v>912</v>
      </c>
      <c r="H67" t="s">
        <v>1005</v>
      </c>
      <c r="I67" t="s">
        <v>1057</v>
      </c>
      <c r="J67">
        <v>803775</v>
      </c>
      <c r="K67">
        <v>0</v>
      </c>
      <c r="L67">
        <v>105.5</v>
      </c>
      <c r="M67">
        <v>2.33</v>
      </c>
      <c r="N67">
        <v>6</v>
      </c>
    </row>
    <row r="68" spans="1:14">
      <c r="A68" t="s">
        <v>909</v>
      </c>
      <c r="B68">
        <v>13010151002</v>
      </c>
      <c r="C68" t="s">
        <v>517</v>
      </c>
      <c r="D68" t="s">
        <v>910</v>
      </c>
      <c r="E68">
        <v>5</v>
      </c>
      <c r="F68" t="s">
        <v>912</v>
      </c>
      <c r="G68" t="s">
        <v>912</v>
      </c>
      <c r="H68" t="s">
        <v>1244</v>
      </c>
      <c r="I68" t="s">
        <v>1064</v>
      </c>
      <c r="J68">
        <v>1657197</v>
      </c>
      <c r="K68">
        <v>0</v>
      </c>
      <c r="L68">
        <v>217.51</v>
      </c>
      <c r="M68">
        <v>4.8</v>
      </c>
      <c r="N68">
        <v>6</v>
      </c>
    </row>
    <row r="69" spans="1:14">
      <c r="A69" t="s">
        <v>909</v>
      </c>
      <c r="B69">
        <v>13010151002</v>
      </c>
      <c r="C69" t="s">
        <v>517</v>
      </c>
      <c r="D69" t="s">
        <v>910</v>
      </c>
      <c r="E69">
        <v>5</v>
      </c>
      <c r="F69" t="s">
        <v>912</v>
      </c>
      <c r="G69" t="s">
        <v>912</v>
      </c>
      <c r="H69" t="s">
        <v>1245</v>
      </c>
      <c r="I69" t="s">
        <v>1246</v>
      </c>
      <c r="J69">
        <v>118390</v>
      </c>
      <c r="K69">
        <v>0</v>
      </c>
      <c r="L69">
        <v>15.54</v>
      </c>
      <c r="M69">
        <v>0.34</v>
      </c>
      <c r="N69">
        <v>6</v>
      </c>
    </row>
    <row r="70" spans="1:14">
      <c r="A70" t="s">
        <v>909</v>
      </c>
      <c r="B70">
        <v>13010151002</v>
      </c>
      <c r="C70" t="s">
        <v>517</v>
      </c>
      <c r="D70" t="s">
        <v>910</v>
      </c>
      <c r="E70">
        <v>5</v>
      </c>
      <c r="F70" t="s">
        <v>912</v>
      </c>
      <c r="G70" t="s">
        <v>912</v>
      </c>
      <c r="H70" t="s">
        <v>1321</v>
      </c>
      <c r="I70" t="s">
        <v>1322</v>
      </c>
      <c r="J70">
        <v>389274</v>
      </c>
      <c r="K70">
        <v>0</v>
      </c>
      <c r="L70">
        <v>50.02</v>
      </c>
      <c r="M70">
        <v>0.05</v>
      </c>
      <c r="N70">
        <v>6</v>
      </c>
    </row>
    <row r="71" spans="1:14">
      <c r="A71" t="s">
        <v>909</v>
      </c>
      <c r="B71">
        <v>13010151002</v>
      </c>
      <c r="C71" t="s">
        <v>517</v>
      </c>
      <c r="D71" t="s">
        <v>910</v>
      </c>
      <c r="E71">
        <v>5</v>
      </c>
      <c r="F71" t="s">
        <v>912</v>
      </c>
      <c r="G71" t="s">
        <v>912</v>
      </c>
      <c r="H71" t="s">
        <v>1323</v>
      </c>
      <c r="I71" t="s">
        <v>1324</v>
      </c>
      <c r="J71">
        <v>118390</v>
      </c>
      <c r="K71">
        <v>0</v>
      </c>
      <c r="L71">
        <v>15.39</v>
      </c>
      <c r="M71">
        <v>0.19</v>
      </c>
      <c r="N71">
        <v>6</v>
      </c>
    </row>
    <row r="72" spans="1:14">
      <c r="A72" t="s">
        <v>909</v>
      </c>
      <c r="B72">
        <v>13010175</v>
      </c>
      <c r="C72" t="s">
        <v>542</v>
      </c>
      <c r="D72" t="s">
        <v>910</v>
      </c>
      <c r="E72">
        <v>4</v>
      </c>
      <c r="F72" t="s">
        <v>911</v>
      </c>
      <c r="G72" t="s">
        <v>911</v>
      </c>
      <c r="J72">
        <v>862791781</v>
      </c>
      <c r="K72">
        <v>139966315</v>
      </c>
      <c r="L72">
        <v>110016.63</v>
      </c>
      <c r="M72">
        <v>18291.07</v>
      </c>
      <c r="N72">
        <v>6</v>
      </c>
    </row>
    <row r="73" spans="1:14">
      <c r="A73" t="s">
        <v>909</v>
      </c>
      <c r="B73">
        <v>13010175002</v>
      </c>
      <c r="C73" t="s">
        <v>544</v>
      </c>
      <c r="D73" t="s">
        <v>910</v>
      </c>
      <c r="E73">
        <v>5</v>
      </c>
      <c r="F73" t="s">
        <v>911</v>
      </c>
      <c r="G73" t="s">
        <v>912</v>
      </c>
      <c r="J73">
        <v>54992</v>
      </c>
      <c r="K73">
        <v>1392</v>
      </c>
      <c r="L73">
        <v>6.88</v>
      </c>
      <c r="M73">
        <v>0</v>
      </c>
      <c r="N73">
        <v>6</v>
      </c>
    </row>
    <row r="74" spans="1:14">
      <c r="A74" t="s">
        <v>909</v>
      </c>
      <c r="B74">
        <v>13010175002</v>
      </c>
      <c r="C74" t="s">
        <v>544</v>
      </c>
      <c r="D74" t="s">
        <v>910</v>
      </c>
      <c r="E74">
        <v>5</v>
      </c>
      <c r="F74" t="s">
        <v>912</v>
      </c>
      <c r="G74" t="s">
        <v>912</v>
      </c>
      <c r="H74" t="s">
        <v>534</v>
      </c>
      <c r="I74" t="s">
        <v>533</v>
      </c>
      <c r="J74">
        <v>54992</v>
      </c>
      <c r="K74">
        <v>1392</v>
      </c>
      <c r="L74">
        <v>6.88</v>
      </c>
      <c r="M74">
        <v>0</v>
      </c>
      <c r="N74">
        <v>6</v>
      </c>
    </row>
    <row r="75" spans="1:14">
      <c r="A75" t="s">
        <v>909</v>
      </c>
      <c r="B75">
        <v>13010175003</v>
      </c>
      <c r="C75" t="s">
        <v>546</v>
      </c>
      <c r="D75" t="s">
        <v>910</v>
      </c>
      <c r="E75">
        <v>5</v>
      </c>
      <c r="F75" t="s">
        <v>911</v>
      </c>
      <c r="G75" t="s">
        <v>912</v>
      </c>
      <c r="J75">
        <v>862736789</v>
      </c>
      <c r="K75">
        <v>139964923</v>
      </c>
      <c r="L75">
        <v>110009.75</v>
      </c>
      <c r="M75">
        <v>18291.07</v>
      </c>
      <c r="N75">
        <v>6</v>
      </c>
    </row>
    <row r="76" spans="1:14">
      <c r="A76" t="s">
        <v>909</v>
      </c>
      <c r="B76">
        <v>13010175003</v>
      </c>
      <c r="C76" t="s">
        <v>546</v>
      </c>
      <c r="D76" t="s">
        <v>910</v>
      </c>
      <c r="E76">
        <v>5</v>
      </c>
      <c r="F76" t="s">
        <v>912</v>
      </c>
      <c r="G76" t="s">
        <v>912</v>
      </c>
      <c r="H76" t="s">
        <v>548</v>
      </c>
      <c r="I76" t="s">
        <v>549</v>
      </c>
      <c r="J76">
        <v>544238858</v>
      </c>
      <c r="K76">
        <v>0</v>
      </c>
      <c r="L76">
        <v>68986.97</v>
      </c>
      <c r="M76">
        <v>0</v>
      </c>
      <c r="N76">
        <v>6</v>
      </c>
    </row>
    <row r="77" spans="1:14">
      <c r="A77" t="s">
        <v>909</v>
      </c>
      <c r="B77">
        <v>13010175003</v>
      </c>
      <c r="C77" t="s">
        <v>546</v>
      </c>
      <c r="D77" t="s">
        <v>910</v>
      </c>
      <c r="E77">
        <v>5</v>
      </c>
      <c r="F77" t="s">
        <v>912</v>
      </c>
      <c r="G77" t="s">
        <v>912</v>
      </c>
      <c r="H77" t="s">
        <v>551</v>
      </c>
      <c r="I77" t="s">
        <v>524</v>
      </c>
      <c r="J77">
        <v>224049932</v>
      </c>
      <c r="K77">
        <v>45516924</v>
      </c>
      <c r="L77">
        <v>29013.54</v>
      </c>
      <c r="M77">
        <v>6281.83</v>
      </c>
      <c r="N77">
        <v>6</v>
      </c>
    </row>
    <row r="78" spans="1:14">
      <c r="A78" t="s">
        <v>909</v>
      </c>
      <c r="B78">
        <v>13020</v>
      </c>
      <c r="C78" t="s">
        <v>557</v>
      </c>
      <c r="D78" t="s">
        <v>910</v>
      </c>
      <c r="E78">
        <v>3</v>
      </c>
      <c r="F78" t="s">
        <v>911</v>
      </c>
      <c r="G78" t="s">
        <v>911</v>
      </c>
      <c r="J78">
        <v>90458967704</v>
      </c>
      <c r="K78">
        <v>88599967704</v>
      </c>
      <c r="L78">
        <v>11353102.59</v>
      </c>
      <c r="M78">
        <v>11114486.279999999</v>
      </c>
      <c r="N78">
        <v>6</v>
      </c>
    </row>
    <row r="79" spans="1:14">
      <c r="A79" t="s">
        <v>909</v>
      </c>
      <c r="B79">
        <v>13020185</v>
      </c>
      <c r="C79" t="s">
        <v>559</v>
      </c>
      <c r="D79" t="s">
        <v>910</v>
      </c>
      <c r="E79">
        <v>4</v>
      </c>
      <c r="F79" t="s">
        <v>911</v>
      </c>
      <c r="G79" t="s">
        <v>911</v>
      </c>
      <c r="J79">
        <v>90458967704</v>
      </c>
      <c r="K79">
        <v>88599967704</v>
      </c>
      <c r="L79">
        <v>11353102.59</v>
      </c>
      <c r="M79">
        <v>11114486.279999999</v>
      </c>
      <c r="N79">
        <v>6</v>
      </c>
    </row>
    <row r="80" spans="1:14">
      <c r="A80" t="s">
        <v>909</v>
      </c>
      <c r="B80">
        <v>13020185008</v>
      </c>
      <c r="C80" t="s">
        <v>1058</v>
      </c>
      <c r="D80" t="s">
        <v>910</v>
      </c>
      <c r="E80">
        <v>5</v>
      </c>
      <c r="F80" t="s">
        <v>912</v>
      </c>
      <c r="G80" t="s">
        <v>911</v>
      </c>
      <c r="J80">
        <v>21500989163</v>
      </c>
      <c r="K80">
        <v>20900989163</v>
      </c>
      <c r="L80">
        <v>2701410.12</v>
      </c>
      <c r="M80">
        <v>2624395.71</v>
      </c>
      <c r="N80">
        <v>6</v>
      </c>
    </row>
    <row r="81" spans="1:14">
      <c r="A81" t="s">
        <v>909</v>
      </c>
      <c r="B81">
        <v>13020185009</v>
      </c>
      <c r="C81" t="s">
        <v>1461</v>
      </c>
      <c r="D81" t="s">
        <v>910</v>
      </c>
      <c r="E81">
        <v>5</v>
      </c>
      <c r="F81" t="s">
        <v>912</v>
      </c>
      <c r="G81" t="s">
        <v>911</v>
      </c>
      <c r="J81">
        <v>25239000000</v>
      </c>
      <c r="K81">
        <v>23980000000</v>
      </c>
      <c r="L81">
        <v>3168468.21</v>
      </c>
      <c r="M81">
        <v>3006866.31</v>
      </c>
      <c r="N81">
        <v>6</v>
      </c>
    </row>
    <row r="82" spans="1:14">
      <c r="A82" t="s">
        <v>909</v>
      </c>
      <c r="B82">
        <v>13040</v>
      </c>
      <c r="C82" t="s">
        <v>563</v>
      </c>
      <c r="D82" t="s">
        <v>910</v>
      </c>
      <c r="E82">
        <v>3</v>
      </c>
      <c r="F82" t="s">
        <v>911</v>
      </c>
      <c r="G82" t="s">
        <v>911</v>
      </c>
      <c r="J82">
        <v>1153198129</v>
      </c>
      <c r="K82">
        <v>247742378</v>
      </c>
      <c r="L82">
        <v>151584.45000000001</v>
      </c>
      <c r="M82">
        <v>35362.589999999997</v>
      </c>
      <c r="N82">
        <v>6</v>
      </c>
    </row>
    <row r="83" spans="1:14">
      <c r="A83" t="s">
        <v>909</v>
      </c>
      <c r="B83">
        <v>13040199</v>
      </c>
      <c r="C83" t="s">
        <v>565</v>
      </c>
      <c r="D83" t="s">
        <v>910</v>
      </c>
      <c r="E83">
        <v>4</v>
      </c>
      <c r="F83" t="s">
        <v>911</v>
      </c>
      <c r="G83" t="s">
        <v>911</v>
      </c>
      <c r="J83">
        <v>12033591</v>
      </c>
      <c r="K83">
        <v>200201</v>
      </c>
      <c r="L83">
        <v>1526.72</v>
      </c>
      <c r="M83">
        <v>7.82</v>
      </c>
      <c r="N83">
        <v>6</v>
      </c>
    </row>
    <row r="84" spans="1:14">
      <c r="A84" t="s">
        <v>909</v>
      </c>
      <c r="B84">
        <v>13040199001</v>
      </c>
      <c r="C84" t="s">
        <v>567</v>
      </c>
      <c r="D84" t="s">
        <v>910</v>
      </c>
      <c r="E84">
        <v>5</v>
      </c>
      <c r="F84" t="s">
        <v>911</v>
      </c>
      <c r="G84" t="s">
        <v>912</v>
      </c>
      <c r="J84">
        <v>11995391</v>
      </c>
      <c r="K84">
        <v>200201</v>
      </c>
      <c r="L84">
        <v>1521.71</v>
      </c>
      <c r="M84">
        <v>7.71</v>
      </c>
      <c r="N84">
        <v>6</v>
      </c>
    </row>
    <row r="85" spans="1:14">
      <c r="A85" t="s">
        <v>909</v>
      </c>
      <c r="B85">
        <v>13040199001</v>
      </c>
      <c r="C85" t="s">
        <v>567</v>
      </c>
      <c r="D85" t="s">
        <v>910</v>
      </c>
      <c r="E85">
        <v>5</v>
      </c>
      <c r="F85" t="s">
        <v>912</v>
      </c>
      <c r="G85" t="s">
        <v>912</v>
      </c>
      <c r="H85" t="s">
        <v>1462</v>
      </c>
      <c r="I85" t="s">
        <v>1463</v>
      </c>
      <c r="J85">
        <v>9330960</v>
      </c>
      <c r="K85">
        <v>200201</v>
      </c>
      <c r="L85">
        <v>1172</v>
      </c>
      <c r="M85">
        <v>0</v>
      </c>
      <c r="N85">
        <v>6</v>
      </c>
    </row>
    <row r="86" spans="1:14">
      <c r="A86" t="s">
        <v>909</v>
      </c>
      <c r="B86">
        <v>13040199001</v>
      </c>
      <c r="C86" t="s">
        <v>567</v>
      </c>
      <c r="D86" t="s">
        <v>910</v>
      </c>
      <c r="E86">
        <v>5</v>
      </c>
      <c r="F86" t="s">
        <v>912</v>
      </c>
      <c r="G86" t="s">
        <v>912</v>
      </c>
      <c r="H86" t="s">
        <v>568</v>
      </c>
      <c r="I86" t="s">
        <v>569</v>
      </c>
      <c r="J86">
        <v>430000</v>
      </c>
      <c r="K86">
        <v>0</v>
      </c>
      <c r="L86">
        <v>56.43</v>
      </c>
      <c r="M86">
        <v>1.24</v>
      </c>
      <c r="N86">
        <v>6</v>
      </c>
    </row>
    <row r="87" spans="1:14">
      <c r="A87" t="s">
        <v>909</v>
      </c>
      <c r="B87">
        <v>13040199001</v>
      </c>
      <c r="C87" t="s">
        <v>567</v>
      </c>
      <c r="D87" t="s">
        <v>910</v>
      </c>
      <c r="E87">
        <v>5</v>
      </c>
      <c r="F87" t="s">
        <v>912</v>
      </c>
      <c r="G87" t="s">
        <v>912</v>
      </c>
      <c r="H87" t="s">
        <v>570</v>
      </c>
      <c r="I87" t="s">
        <v>571</v>
      </c>
      <c r="J87">
        <v>50000</v>
      </c>
      <c r="K87">
        <v>0</v>
      </c>
      <c r="L87">
        <v>6.56</v>
      </c>
      <c r="M87">
        <v>0.14000000000000001</v>
      </c>
      <c r="N87">
        <v>6</v>
      </c>
    </row>
    <row r="88" spans="1:14">
      <c r="A88" t="s">
        <v>909</v>
      </c>
      <c r="B88">
        <v>13040199001</v>
      </c>
      <c r="C88" t="s">
        <v>567</v>
      </c>
      <c r="D88" t="s">
        <v>910</v>
      </c>
      <c r="E88">
        <v>5</v>
      </c>
      <c r="F88" t="s">
        <v>912</v>
      </c>
      <c r="G88" t="s">
        <v>912</v>
      </c>
      <c r="H88" t="s">
        <v>1059</v>
      </c>
      <c r="I88" t="s">
        <v>993</v>
      </c>
      <c r="J88">
        <v>2184431</v>
      </c>
      <c r="K88">
        <v>0</v>
      </c>
      <c r="L88">
        <v>286.72000000000003</v>
      </c>
      <c r="M88">
        <v>6.33</v>
      </c>
      <c r="N88">
        <v>6</v>
      </c>
    </row>
    <row r="89" spans="1:14">
      <c r="A89" t="s">
        <v>909</v>
      </c>
      <c r="B89">
        <v>13040199002</v>
      </c>
      <c r="C89" t="s">
        <v>573</v>
      </c>
      <c r="D89" t="s">
        <v>910</v>
      </c>
      <c r="E89">
        <v>5</v>
      </c>
      <c r="F89" t="s">
        <v>912</v>
      </c>
      <c r="G89" t="s">
        <v>911</v>
      </c>
      <c r="J89">
        <v>38200</v>
      </c>
      <c r="K89">
        <v>0</v>
      </c>
      <c r="L89">
        <v>5.01</v>
      </c>
      <c r="M89">
        <v>0.11</v>
      </c>
      <c r="N89">
        <v>6</v>
      </c>
    </row>
    <row r="90" spans="1:14">
      <c r="A90" t="s">
        <v>909</v>
      </c>
      <c r="B90">
        <v>13040203</v>
      </c>
      <c r="C90" t="s">
        <v>579</v>
      </c>
      <c r="D90" t="s">
        <v>910</v>
      </c>
      <c r="E90">
        <v>4</v>
      </c>
      <c r="F90" t="s">
        <v>911</v>
      </c>
      <c r="G90" t="s">
        <v>911</v>
      </c>
      <c r="J90">
        <v>255221698</v>
      </c>
      <c r="K90">
        <v>202968486</v>
      </c>
      <c r="L90">
        <v>34097.25</v>
      </c>
      <c r="M90">
        <v>27390.2</v>
      </c>
      <c r="N90">
        <v>6</v>
      </c>
    </row>
    <row r="91" spans="1:14">
      <c r="A91" t="s">
        <v>909</v>
      </c>
      <c r="B91">
        <v>13040203001</v>
      </c>
      <c r="C91" t="s">
        <v>581</v>
      </c>
      <c r="D91" t="s">
        <v>910</v>
      </c>
      <c r="E91">
        <v>5</v>
      </c>
      <c r="F91" t="s">
        <v>912</v>
      </c>
      <c r="G91" t="s">
        <v>911</v>
      </c>
      <c r="J91">
        <v>19869809</v>
      </c>
      <c r="K91">
        <v>5263104</v>
      </c>
      <c r="L91">
        <v>2563.15</v>
      </c>
      <c r="M91">
        <v>688.27</v>
      </c>
      <c r="N91">
        <v>6</v>
      </c>
    </row>
    <row r="92" spans="1:14">
      <c r="A92" t="s">
        <v>909</v>
      </c>
      <c r="B92">
        <v>13040203002</v>
      </c>
      <c r="C92" t="s">
        <v>583</v>
      </c>
      <c r="D92" t="s">
        <v>910</v>
      </c>
      <c r="E92">
        <v>5</v>
      </c>
      <c r="F92" t="s">
        <v>912</v>
      </c>
      <c r="G92" t="s">
        <v>911</v>
      </c>
      <c r="J92">
        <v>62819894</v>
      </c>
      <c r="K92">
        <v>35159987</v>
      </c>
      <c r="L92">
        <v>8158.74</v>
      </c>
      <c r="M92">
        <v>4608.42</v>
      </c>
      <c r="N92">
        <v>6</v>
      </c>
    </row>
    <row r="93" spans="1:14">
      <c r="A93" t="s">
        <v>909</v>
      </c>
      <c r="B93">
        <v>13040203003</v>
      </c>
      <c r="C93" t="s">
        <v>585</v>
      </c>
      <c r="D93" t="s">
        <v>910</v>
      </c>
      <c r="E93">
        <v>5</v>
      </c>
      <c r="F93" t="s">
        <v>912</v>
      </c>
      <c r="G93" t="s">
        <v>911</v>
      </c>
      <c r="J93">
        <v>9986600</v>
      </c>
      <c r="K93">
        <v>0</v>
      </c>
      <c r="L93">
        <v>1310.77</v>
      </c>
      <c r="M93">
        <v>28.92</v>
      </c>
      <c r="N93">
        <v>6</v>
      </c>
    </row>
    <row r="94" spans="1:14">
      <c r="A94" t="s">
        <v>909</v>
      </c>
      <c r="B94">
        <v>13040205</v>
      </c>
      <c r="C94" t="s">
        <v>589</v>
      </c>
      <c r="D94" t="s">
        <v>910</v>
      </c>
      <c r="E94">
        <v>4</v>
      </c>
      <c r="F94" t="s">
        <v>911</v>
      </c>
      <c r="G94" t="s">
        <v>911</v>
      </c>
      <c r="J94">
        <v>791091000</v>
      </c>
      <c r="K94">
        <v>0</v>
      </c>
      <c r="L94">
        <v>103730.25</v>
      </c>
      <c r="M94">
        <v>2187.91</v>
      </c>
      <c r="N94">
        <v>6</v>
      </c>
    </row>
    <row r="95" spans="1:14">
      <c r="A95" t="s">
        <v>909</v>
      </c>
      <c r="B95">
        <v>13040205002</v>
      </c>
      <c r="C95" t="s">
        <v>591</v>
      </c>
      <c r="D95" t="s">
        <v>910</v>
      </c>
      <c r="E95">
        <v>5</v>
      </c>
      <c r="F95" t="s">
        <v>912</v>
      </c>
      <c r="G95" t="s">
        <v>911</v>
      </c>
      <c r="J95">
        <v>791091000</v>
      </c>
      <c r="K95">
        <v>0</v>
      </c>
      <c r="L95">
        <v>103730.25</v>
      </c>
      <c r="M95">
        <v>2187.91</v>
      </c>
      <c r="N95">
        <v>6</v>
      </c>
    </row>
    <row r="96" spans="1:14">
      <c r="A96" t="s">
        <v>909</v>
      </c>
      <c r="B96">
        <v>13040209</v>
      </c>
      <c r="C96" t="s">
        <v>593</v>
      </c>
      <c r="D96" t="s">
        <v>910</v>
      </c>
      <c r="E96">
        <v>4</v>
      </c>
      <c r="F96" t="s">
        <v>911</v>
      </c>
      <c r="G96" t="s">
        <v>911</v>
      </c>
      <c r="J96">
        <v>94851840</v>
      </c>
      <c r="K96">
        <v>44573691</v>
      </c>
      <c r="L96">
        <v>12230.23</v>
      </c>
      <c r="M96">
        <v>5776.66</v>
      </c>
      <c r="N96">
        <v>6</v>
      </c>
    </row>
    <row r="97" spans="1:14">
      <c r="A97" t="s">
        <v>909</v>
      </c>
      <c r="B97">
        <v>13040209007</v>
      </c>
      <c r="C97" t="s">
        <v>595</v>
      </c>
      <c r="D97" t="s">
        <v>910</v>
      </c>
      <c r="E97">
        <v>5</v>
      </c>
      <c r="F97" t="s">
        <v>912</v>
      </c>
      <c r="G97" t="s">
        <v>911</v>
      </c>
      <c r="J97">
        <v>94851840</v>
      </c>
      <c r="K97">
        <v>44573691</v>
      </c>
      <c r="L97">
        <v>12230.23</v>
      </c>
      <c r="M97">
        <v>5776.66</v>
      </c>
      <c r="N97">
        <v>6</v>
      </c>
    </row>
    <row r="98" spans="1:14">
      <c r="A98" t="s">
        <v>909</v>
      </c>
      <c r="B98">
        <v>13080</v>
      </c>
      <c r="C98" t="s">
        <v>597</v>
      </c>
      <c r="D98" t="s">
        <v>910</v>
      </c>
      <c r="E98">
        <v>3</v>
      </c>
      <c r="F98" t="s">
        <v>911</v>
      </c>
      <c r="G98" t="s">
        <v>911</v>
      </c>
      <c r="J98">
        <v>45064835566</v>
      </c>
      <c r="K98">
        <v>44991097911</v>
      </c>
      <c r="L98">
        <v>5660414.3200000003</v>
      </c>
      <c r="M98">
        <v>5650949.5499999998</v>
      </c>
      <c r="N98">
        <v>6</v>
      </c>
    </row>
    <row r="99" spans="1:14">
      <c r="A99" t="s">
        <v>909</v>
      </c>
      <c r="B99">
        <v>13080225</v>
      </c>
      <c r="C99" t="s">
        <v>599</v>
      </c>
      <c r="D99" t="s">
        <v>910</v>
      </c>
      <c r="E99">
        <v>4</v>
      </c>
      <c r="F99" t="s">
        <v>911</v>
      </c>
      <c r="G99" t="s">
        <v>911</v>
      </c>
      <c r="J99">
        <v>45064835566</v>
      </c>
      <c r="K99">
        <v>44991097911</v>
      </c>
      <c r="L99">
        <v>5660414.3200000003</v>
      </c>
      <c r="M99">
        <v>5650949.5499999998</v>
      </c>
      <c r="N99">
        <v>6</v>
      </c>
    </row>
    <row r="100" spans="1:14">
      <c r="A100" t="s">
        <v>909</v>
      </c>
      <c r="B100">
        <v>13080225001</v>
      </c>
      <c r="C100" t="s">
        <v>974</v>
      </c>
      <c r="D100" t="s">
        <v>910</v>
      </c>
      <c r="E100">
        <v>5</v>
      </c>
      <c r="F100" t="s">
        <v>912</v>
      </c>
      <c r="G100" t="s">
        <v>911</v>
      </c>
      <c r="J100">
        <v>5744192697</v>
      </c>
      <c r="K100">
        <v>5587756342</v>
      </c>
      <c r="L100">
        <v>722866.84</v>
      </c>
      <c r="M100">
        <v>702787.08</v>
      </c>
      <c r="N100">
        <v>6</v>
      </c>
    </row>
    <row r="101" spans="1:14">
      <c r="A101" t="s">
        <v>909</v>
      </c>
      <c r="B101">
        <v>13080225005</v>
      </c>
      <c r="C101" t="s">
        <v>601</v>
      </c>
      <c r="D101" t="s">
        <v>910</v>
      </c>
      <c r="E101">
        <v>5</v>
      </c>
      <c r="F101" t="s">
        <v>912</v>
      </c>
      <c r="G101" t="s">
        <v>911</v>
      </c>
      <c r="J101">
        <v>2371856695</v>
      </c>
      <c r="K101">
        <v>1716932806</v>
      </c>
      <c r="L101">
        <v>301113.96999999997</v>
      </c>
      <c r="M101">
        <v>217049.68</v>
      </c>
      <c r="N101">
        <v>6</v>
      </c>
    </row>
    <row r="102" spans="1:14">
      <c r="A102" t="s">
        <v>909</v>
      </c>
      <c r="B102">
        <v>13080225006</v>
      </c>
      <c r="C102" t="s">
        <v>603</v>
      </c>
      <c r="D102" t="s">
        <v>910</v>
      </c>
      <c r="E102">
        <v>5</v>
      </c>
      <c r="F102" t="s">
        <v>912</v>
      </c>
      <c r="G102" t="s">
        <v>911</v>
      </c>
      <c r="J102">
        <v>1653442250</v>
      </c>
      <c r="K102">
        <v>2273335061</v>
      </c>
      <c r="L102">
        <v>208975.04</v>
      </c>
      <c r="M102">
        <v>288542.84000000003</v>
      </c>
      <c r="N102">
        <v>6</v>
      </c>
    </row>
    <row r="103" spans="1:14">
      <c r="A103" t="s">
        <v>909</v>
      </c>
      <c r="B103">
        <v>13080225007</v>
      </c>
      <c r="C103" t="s">
        <v>1247</v>
      </c>
      <c r="D103" t="s">
        <v>910</v>
      </c>
      <c r="E103">
        <v>5</v>
      </c>
      <c r="F103" t="s">
        <v>912</v>
      </c>
      <c r="G103" t="s">
        <v>911</v>
      </c>
      <c r="J103">
        <v>2115570890</v>
      </c>
      <c r="K103">
        <v>1603067308</v>
      </c>
      <c r="L103">
        <v>265402.90999999997</v>
      </c>
      <c r="M103">
        <v>199619.31</v>
      </c>
      <c r="N103">
        <v>6</v>
      </c>
    </row>
    <row r="104" spans="1:14">
      <c r="A104" t="s">
        <v>909</v>
      </c>
      <c r="B104">
        <v>13080225008</v>
      </c>
      <c r="C104" t="s">
        <v>1248</v>
      </c>
      <c r="D104" t="s">
        <v>910</v>
      </c>
      <c r="E104">
        <v>5</v>
      </c>
      <c r="F104" t="s">
        <v>912</v>
      </c>
      <c r="G104" t="s">
        <v>911</v>
      </c>
      <c r="J104">
        <v>1566012526</v>
      </c>
      <c r="K104">
        <v>2071019147</v>
      </c>
      <c r="L104">
        <v>194992.24</v>
      </c>
      <c r="M104">
        <v>259813.55</v>
      </c>
      <c r="N104">
        <v>6</v>
      </c>
    </row>
    <row r="105" spans="1:14">
      <c r="A105" t="s">
        <v>909</v>
      </c>
      <c r="B105">
        <v>13080225019</v>
      </c>
      <c r="C105" t="s">
        <v>605</v>
      </c>
      <c r="D105" t="s">
        <v>910</v>
      </c>
      <c r="E105">
        <v>5</v>
      </c>
      <c r="F105" t="s">
        <v>912</v>
      </c>
      <c r="G105" t="s">
        <v>911</v>
      </c>
      <c r="J105">
        <v>2202347072</v>
      </c>
      <c r="K105">
        <v>2194422555</v>
      </c>
      <c r="L105">
        <v>276492.33</v>
      </c>
      <c r="M105">
        <v>275475.15999999997</v>
      </c>
      <c r="N105">
        <v>6</v>
      </c>
    </row>
    <row r="106" spans="1:14">
      <c r="A106" t="s">
        <v>909</v>
      </c>
      <c r="B106">
        <v>13080225020</v>
      </c>
      <c r="C106" t="s">
        <v>603</v>
      </c>
      <c r="D106" t="s">
        <v>910</v>
      </c>
      <c r="E106">
        <v>5</v>
      </c>
      <c r="F106" t="s">
        <v>912</v>
      </c>
      <c r="G106" t="s">
        <v>911</v>
      </c>
      <c r="J106">
        <v>2147538076</v>
      </c>
      <c r="K106">
        <v>2155191397</v>
      </c>
      <c r="L106">
        <v>269594.68</v>
      </c>
      <c r="M106">
        <v>270577.03999999998</v>
      </c>
      <c r="N106">
        <v>6</v>
      </c>
    </row>
    <row r="107" spans="1:14">
      <c r="A107" t="s">
        <v>909</v>
      </c>
      <c r="B107">
        <v>13080225021</v>
      </c>
      <c r="C107" t="s">
        <v>608</v>
      </c>
      <c r="D107" t="s">
        <v>910</v>
      </c>
      <c r="E107">
        <v>5</v>
      </c>
      <c r="F107" t="s">
        <v>912</v>
      </c>
      <c r="G107" t="s">
        <v>911</v>
      </c>
      <c r="J107">
        <v>3771510100</v>
      </c>
      <c r="K107">
        <v>3079138894</v>
      </c>
      <c r="L107">
        <v>475587.92</v>
      </c>
      <c r="M107">
        <v>386716.99</v>
      </c>
      <c r="N107">
        <v>6</v>
      </c>
    </row>
    <row r="108" spans="1:14">
      <c r="A108" t="s">
        <v>909</v>
      </c>
      <c r="B108">
        <v>13080225022</v>
      </c>
      <c r="C108" t="s">
        <v>610</v>
      </c>
      <c r="D108" t="s">
        <v>910</v>
      </c>
      <c r="E108">
        <v>5</v>
      </c>
      <c r="F108" t="s">
        <v>912</v>
      </c>
      <c r="G108" t="s">
        <v>911</v>
      </c>
      <c r="J108">
        <v>3047936818</v>
      </c>
      <c r="K108">
        <v>3724213404</v>
      </c>
      <c r="L108">
        <v>382843.89</v>
      </c>
      <c r="M108">
        <v>469648.96</v>
      </c>
      <c r="N108">
        <v>6</v>
      </c>
    </row>
    <row r="109" spans="1:14">
      <c r="A109" t="s">
        <v>909</v>
      </c>
      <c r="B109">
        <v>13080225023</v>
      </c>
      <c r="C109" t="s">
        <v>1249</v>
      </c>
      <c r="D109" t="s">
        <v>910</v>
      </c>
      <c r="E109">
        <v>5</v>
      </c>
      <c r="F109" t="s">
        <v>912</v>
      </c>
      <c r="G109" t="s">
        <v>911</v>
      </c>
      <c r="J109">
        <v>3232884135</v>
      </c>
      <c r="K109">
        <v>3229882749</v>
      </c>
      <c r="L109">
        <v>405582.31</v>
      </c>
      <c r="M109">
        <v>405197.06</v>
      </c>
      <c r="N109">
        <v>6</v>
      </c>
    </row>
    <row r="110" spans="1:14">
      <c r="A110" t="s">
        <v>909</v>
      </c>
      <c r="B110">
        <v>13080225901</v>
      </c>
      <c r="C110" t="s">
        <v>1327</v>
      </c>
      <c r="D110" t="s">
        <v>910</v>
      </c>
      <c r="E110">
        <v>5</v>
      </c>
      <c r="F110" t="s">
        <v>912</v>
      </c>
      <c r="G110" t="s">
        <v>911</v>
      </c>
      <c r="J110">
        <v>4638246747</v>
      </c>
      <c r="K110">
        <v>4782840688</v>
      </c>
      <c r="L110">
        <v>583560.02</v>
      </c>
      <c r="M110">
        <v>602119.71</v>
      </c>
      <c r="N110">
        <v>6</v>
      </c>
    </row>
    <row r="111" spans="1:14">
      <c r="A111" t="s">
        <v>909</v>
      </c>
      <c r="B111">
        <v>14</v>
      </c>
      <c r="C111" t="s">
        <v>612</v>
      </c>
      <c r="D111" t="s">
        <v>910</v>
      </c>
      <c r="E111">
        <v>2</v>
      </c>
      <c r="F111" t="s">
        <v>911</v>
      </c>
      <c r="G111" t="s">
        <v>911</v>
      </c>
      <c r="J111">
        <v>391265789</v>
      </c>
      <c r="K111">
        <v>187807582</v>
      </c>
      <c r="L111">
        <v>53818.49</v>
      </c>
      <c r="M111">
        <v>24686.89</v>
      </c>
      <c r="N111">
        <v>6</v>
      </c>
    </row>
    <row r="112" spans="1:14">
      <c r="A112" t="s">
        <v>909</v>
      </c>
      <c r="B112">
        <v>14010</v>
      </c>
      <c r="C112" t="s">
        <v>614</v>
      </c>
      <c r="D112" t="s">
        <v>910</v>
      </c>
      <c r="E112">
        <v>3</v>
      </c>
      <c r="F112" t="s">
        <v>911</v>
      </c>
      <c r="G112" t="s">
        <v>911</v>
      </c>
      <c r="J112">
        <v>391265789</v>
      </c>
      <c r="K112">
        <v>187807582</v>
      </c>
      <c r="L112">
        <v>53818.49</v>
      </c>
      <c r="M112">
        <v>24686.89</v>
      </c>
      <c r="N112">
        <v>6</v>
      </c>
    </row>
    <row r="113" spans="1:14">
      <c r="A113" t="s">
        <v>909</v>
      </c>
      <c r="B113">
        <v>14010237</v>
      </c>
      <c r="C113" t="s">
        <v>616</v>
      </c>
      <c r="D113" t="s">
        <v>910</v>
      </c>
      <c r="E113">
        <v>4</v>
      </c>
      <c r="F113" t="s">
        <v>911</v>
      </c>
      <c r="G113" t="s">
        <v>911</v>
      </c>
      <c r="J113">
        <v>391265789</v>
      </c>
      <c r="K113">
        <v>187807582</v>
      </c>
      <c r="L113">
        <v>53818.49</v>
      </c>
      <c r="M113">
        <v>24686.89</v>
      </c>
      <c r="N113">
        <v>6</v>
      </c>
    </row>
    <row r="114" spans="1:14">
      <c r="A114" t="s">
        <v>909</v>
      </c>
      <c r="B114">
        <v>14010237004</v>
      </c>
      <c r="C114" t="s">
        <v>378</v>
      </c>
      <c r="D114" t="s">
        <v>910</v>
      </c>
      <c r="E114">
        <v>5</v>
      </c>
      <c r="F114" t="s">
        <v>912</v>
      </c>
      <c r="G114" t="s">
        <v>911</v>
      </c>
      <c r="J114">
        <v>391265789</v>
      </c>
      <c r="K114">
        <v>0</v>
      </c>
      <c r="L114">
        <v>53818.49</v>
      </c>
      <c r="M114">
        <v>0</v>
      </c>
      <c r="N114">
        <v>6</v>
      </c>
    </row>
    <row r="115" spans="1:14">
      <c r="A115" t="s">
        <v>909</v>
      </c>
      <c r="B115">
        <v>14010237903</v>
      </c>
      <c r="C115" t="s">
        <v>619</v>
      </c>
      <c r="D115" t="s">
        <v>910</v>
      </c>
      <c r="E115">
        <v>5</v>
      </c>
      <c r="F115" t="s">
        <v>912</v>
      </c>
      <c r="G115" t="s">
        <v>911</v>
      </c>
      <c r="J115">
        <v>0</v>
      </c>
      <c r="K115">
        <v>187807582</v>
      </c>
      <c r="L115">
        <v>0</v>
      </c>
      <c r="M115">
        <v>24686.89</v>
      </c>
      <c r="N115">
        <v>6</v>
      </c>
    </row>
    <row r="116" spans="1:14">
      <c r="A116" t="s">
        <v>909</v>
      </c>
      <c r="B116">
        <v>15</v>
      </c>
      <c r="C116" t="s">
        <v>621</v>
      </c>
      <c r="D116" t="s">
        <v>910</v>
      </c>
      <c r="E116">
        <v>2</v>
      </c>
      <c r="F116" t="s">
        <v>911</v>
      </c>
      <c r="G116" t="s">
        <v>911</v>
      </c>
      <c r="J116">
        <v>5686975839</v>
      </c>
      <c r="K116">
        <v>3170426095</v>
      </c>
      <c r="L116">
        <v>732276.1</v>
      </c>
      <c r="M116">
        <v>398360.29</v>
      </c>
      <c r="N116">
        <v>6</v>
      </c>
    </row>
    <row r="117" spans="1:14">
      <c r="A117" t="s">
        <v>909</v>
      </c>
      <c r="B117">
        <v>15010</v>
      </c>
      <c r="C117" t="s">
        <v>623</v>
      </c>
      <c r="D117" t="s">
        <v>910</v>
      </c>
      <c r="E117">
        <v>3</v>
      </c>
      <c r="F117" t="s">
        <v>911</v>
      </c>
      <c r="G117" t="s">
        <v>911</v>
      </c>
      <c r="J117">
        <v>1585708783</v>
      </c>
      <c r="K117">
        <v>251915637</v>
      </c>
      <c r="L117">
        <v>214090.02</v>
      </c>
      <c r="M117">
        <v>31719.599999999999</v>
      </c>
      <c r="N117">
        <v>6</v>
      </c>
    </row>
    <row r="118" spans="1:14">
      <c r="A118" t="s">
        <v>909</v>
      </c>
      <c r="B118">
        <v>15010239</v>
      </c>
      <c r="C118" t="s">
        <v>623</v>
      </c>
      <c r="D118" t="s">
        <v>910</v>
      </c>
      <c r="E118">
        <v>4</v>
      </c>
      <c r="F118" t="s">
        <v>911</v>
      </c>
      <c r="G118" t="s">
        <v>911</v>
      </c>
      <c r="J118">
        <v>1585708783</v>
      </c>
      <c r="K118">
        <v>251915637</v>
      </c>
      <c r="L118">
        <v>214090.02</v>
      </c>
      <c r="M118">
        <v>31719.599999999999</v>
      </c>
      <c r="N118">
        <v>6</v>
      </c>
    </row>
    <row r="119" spans="1:14">
      <c r="A119" t="s">
        <v>909</v>
      </c>
      <c r="B119">
        <v>15010239001</v>
      </c>
      <c r="C119" t="s">
        <v>626</v>
      </c>
      <c r="D119" t="s">
        <v>910</v>
      </c>
      <c r="E119">
        <v>5</v>
      </c>
      <c r="F119" t="s">
        <v>912</v>
      </c>
      <c r="G119" t="s">
        <v>911</v>
      </c>
      <c r="J119">
        <v>1250000000</v>
      </c>
      <c r="K119">
        <v>0</v>
      </c>
      <c r="L119">
        <v>171618.21</v>
      </c>
      <c r="M119">
        <v>0</v>
      </c>
      <c r="N119">
        <v>6</v>
      </c>
    </row>
    <row r="120" spans="1:14">
      <c r="A120" t="s">
        <v>909</v>
      </c>
      <c r="B120">
        <v>15010239005</v>
      </c>
      <c r="C120" t="s">
        <v>1060</v>
      </c>
      <c r="D120" t="s">
        <v>910</v>
      </c>
      <c r="E120">
        <v>5</v>
      </c>
      <c r="F120" t="s">
        <v>912</v>
      </c>
      <c r="G120" t="s">
        <v>911</v>
      </c>
      <c r="J120">
        <v>335708783</v>
      </c>
      <c r="K120">
        <v>251915637</v>
      </c>
      <c r="L120">
        <v>42471.81</v>
      </c>
      <c r="M120">
        <v>31719.599999999999</v>
      </c>
      <c r="N120">
        <v>6</v>
      </c>
    </row>
    <row r="121" spans="1:14">
      <c r="A121" t="s">
        <v>909</v>
      </c>
      <c r="B121">
        <v>15012</v>
      </c>
      <c r="C121" t="s">
        <v>632</v>
      </c>
      <c r="D121" t="s">
        <v>910</v>
      </c>
      <c r="E121">
        <v>3</v>
      </c>
      <c r="F121" t="s">
        <v>911</v>
      </c>
      <c r="G121" t="s">
        <v>912</v>
      </c>
      <c r="J121">
        <v>4101267056</v>
      </c>
      <c r="K121">
        <v>2918510458</v>
      </c>
      <c r="L121">
        <v>518186.08</v>
      </c>
      <c r="M121">
        <v>366640.69</v>
      </c>
      <c r="N121">
        <v>6</v>
      </c>
    </row>
    <row r="122" spans="1:14">
      <c r="A122" t="s">
        <v>909</v>
      </c>
      <c r="B122">
        <v>15012242</v>
      </c>
      <c r="C122" t="s">
        <v>632</v>
      </c>
      <c r="D122" t="s">
        <v>910</v>
      </c>
      <c r="E122">
        <v>4</v>
      </c>
      <c r="F122" t="s">
        <v>911</v>
      </c>
      <c r="G122" t="s">
        <v>912</v>
      </c>
      <c r="J122">
        <v>4101267056</v>
      </c>
      <c r="K122">
        <v>2918510458</v>
      </c>
      <c r="L122">
        <v>518186.08</v>
      </c>
      <c r="M122">
        <v>366640.69</v>
      </c>
      <c r="N122">
        <v>6</v>
      </c>
    </row>
    <row r="123" spans="1:14">
      <c r="A123" t="s">
        <v>909</v>
      </c>
      <c r="B123">
        <v>15012242001</v>
      </c>
      <c r="C123" t="s">
        <v>632</v>
      </c>
      <c r="D123" t="s">
        <v>910</v>
      </c>
      <c r="E123">
        <v>5</v>
      </c>
      <c r="F123" t="s">
        <v>911</v>
      </c>
      <c r="G123" t="s">
        <v>912</v>
      </c>
      <c r="J123">
        <v>4101267056</v>
      </c>
      <c r="K123">
        <v>2918510458</v>
      </c>
      <c r="L123">
        <v>518186.08</v>
      </c>
      <c r="M123">
        <v>366640.69</v>
      </c>
      <c r="N123">
        <v>6</v>
      </c>
    </row>
    <row r="124" spans="1:14">
      <c r="A124" t="s">
        <v>909</v>
      </c>
      <c r="B124">
        <v>15012242001</v>
      </c>
      <c r="C124" t="s">
        <v>632</v>
      </c>
      <c r="D124" t="s">
        <v>910</v>
      </c>
      <c r="E124">
        <v>5</v>
      </c>
      <c r="F124" t="s">
        <v>912</v>
      </c>
      <c r="G124" t="s">
        <v>912</v>
      </c>
      <c r="H124" t="s">
        <v>976</v>
      </c>
      <c r="I124" t="s">
        <v>977</v>
      </c>
      <c r="J124">
        <v>195033740</v>
      </c>
      <c r="K124">
        <v>0</v>
      </c>
      <c r="L124">
        <v>25230.18</v>
      </c>
      <c r="M124">
        <v>196.17</v>
      </c>
      <c r="N124">
        <v>6</v>
      </c>
    </row>
    <row r="125" spans="1:14">
      <c r="A125" t="s">
        <v>909</v>
      </c>
      <c r="B125">
        <v>15012242001</v>
      </c>
      <c r="C125" t="s">
        <v>632</v>
      </c>
      <c r="D125" t="s">
        <v>910</v>
      </c>
      <c r="E125">
        <v>5</v>
      </c>
      <c r="F125" t="s">
        <v>912</v>
      </c>
      <c r="G125" t="s">
        <v>912</v>
      </c>
      <c r="H125" t="s">
        <v>637</v>
      </c>
      <c r="I125" t="s">
        <v>638</v>
      </c>
      <c r="J125">
        <v>1612776</v>
      </c>
      <c r="K125">
        <v>0</v>
      </c>
      <c r="L125">
        <v>211.68</v>
      </c>
      <c r="M125">
        <v>4.67</v>
      </c>
      <c r="N125">
        <v>6</v>
      </c>
    </row>
    <row r="126" spans="1:14">
      <c r="A126" t="s">
        <v>909</v>
      </c>
      <c r="B126">
        <v>15012242001</v>
      </c>
      <c r="C126" t="s">
        <v>632</v>
      </c>
      <c r="D126" t="s">
        <v>910</v>
      </c>
      <c r="E126">
        <v>5</v>
      </c>
      <c r="F126" t="s">
        <v>912</v>
      </c>
      <c r="G126" t="s">
        <v>912</v>
      </c>
      <c r="H126" t="s">
        <v>1250</v>
      </c>
      <c r="I126" t="s">
        <v>1251</v>
      </c>
      <c r="J126">
        <v>671801827</v>
      </c>
      <c r="K126">
        <v>660633246</v>
      </c>
      <c r="L126">
        <v>85110.1</v>
      </c>
      <c r="M126">
        <v>83679.600000000006</v>
      </c>
      <c r="N126">
        <v>6</v>
      </c>
    </row>
    <row r="127" spans="1:14">
      <c r="A127" t="s">
        <v>909</v>
      </c>
      <c r="B127">
        <v>15012242001</v>
      </c>
      <c r="C127" t="s">
        <v>632</v>
      </c>
      <c r="D127" t="s">
        <v>910</v>
      </c>
      <c r="E127">
        <v>5</v>
      </c>
      <c r="F127" t="s">
        <v>912</v>
      </c>
      <c r="G127" t="s">
        <v>912</v>
      </c>
      <c r="H127" t="s">
        <v>1252</v>
      </c>
      <c r="I127" t="s">
        <v>1253</v>
      </c>
      <c r="J127">
        <v>3232818713</v>
      </c>
      <c r="K127">
        <v>2257877212</v>
      </c>
      <c r="L127">
        <v>407634.12</v>
      </c>
      <c r="M127">
        <v>282760.25</v>
      </c>
      <c r="N127">
        <v>6</v>
      </c>
    </row>
    <row r="128" spans="1:14">
      <c r="A128" t="s">
        <v>909</v>
      </c>
      <c r="B128">
        <v>2</v>
      </c>
      <c r="C128" t="s">
        <v>4</v>
      </c>
      <c r="D128" t="s">
        <v>915</v>
      </c>
      <c r="E128">
        <v>1</v>
      </c>
      <c r="F128" t="s">
        <v>911</v>
      </c>
      <c r="G128" t="s">
        <v>911</v>
      </c>
      <c r="J128">
        <v>1485942132603</v>
      </c>
      <c r="K128">
        <v>1495797558795</v>
      </c>
      <c r="L128">
        <v>187094955.13</v>
      </c>
      <c r="M128">
        <v>188355813.19999999</v>
      </c>
      <c r="N128">
        <v>6</v>
      </c>
    </row>
    <row r="129" spans="1:14">
      <c r="A129" t="s">
        <v>909</v>
      </c>
      <c r="B129">
        <v>21</v>
      </c>
      <c r="C129" t="s">
        <v>641</v>
      </c>
      <c r="D129" t="s">
        <v>915</v>
      </c>
      <c r="E129">
        <v>2</v>
      </c>
      <c r="F129" t="s">
        <v>911</v>
      </c>
      <c r="G129" t="s">
        <v>911</v>
      </c>
      <c r="J129">
        <v>1392947124908</v>
      </c>
      <c r="K129">
        <v>1397910409295</v>
      </c>
      <c r="L129">
        <v>175422539.22999999</v>
      </c>
      <c r="M129">
        <v>176058253.81999999</v>
      </c>
      <c r="N129">
        <v>6</v>
      </c>
    </row>
    <row r="130" spans="1:14">
      <c r="A130" t="s">
        <v>909</v>
      </c>
      <c r="B130">
        <v>21010</v>
      </c>
      <c r="C130" t="s">
        <v>34</v>
      </c>
      <c r="D130" t="s">
        <v>915</v>
      </c>
      <c r="E130">
        <v>3</v>
      </c>
      <c r="F130" t="s">
        <v>911</v>
      </c>
      <c r="G130" t="s">
        <v>911</v>
      </c>
      <c r="J130">
        <v>1392947124908</v>
      </c>
      <c r="K130">
        <v>1397910409295</v>
      </c>
      <c r="L130">
        <v>175422539.22999999</v>
      </c>
      <c r="M130">
        <v>176058253.81999999</v>
      </c>
      <c r="N130">
        <v>6</v>
      </c>
    </row>
    <row r="131" spans="1:14">
      <c r="A131" t="s">
        <v>909</v>
      </c>
      <c r="B131">
        <v>21010102</v>
      </c>
      <c r="C131" t="s">
        <v>644</v>
      </c>
      <c r="D131" t="s">
        <v>915</v>
      </c>
      <c r="E131">
        <v>4</v>
      </c>
      <c r="F131" t="s">
        <v>911</v>
      </c>
      <c r="G131" t="s">
        <v>912</v>
      </c>
      <c r="J131">
        <v>1392942273908</v>
      </c>
      <c r="K131">
        <v>1397905558295</v>
      </c>
      <c r="L131">
        <v>175421916.34999999</v>
      </c>
      <c r="M131">
        <v>176057630.94</v>
      </c>
      <c r="N131">
        <v>6</v>
      </c>
    </row>
    <row r="132" spans="1:14">
      <c r="A132" t="s">
        <v>909</v>
      </c>
      <c r="B132">
        <v>21010102001</v>
      </c>
      <c r="C132" t="s">
        <v>646</v>
      </c>
      <c r="D132" t="s">
        <v>915</v>
      </c>
      <c r="E132">
        <v>5</v>
      </c>
      <c r="F132" t="s">
        <v>911</v>
      </c>
      <c r="G132" t="s">
        <v>912</v>
      </c>
      <c r="J132">
        <v>1389827538</v>
      </c>
      <c r="K132">
        <v>1886977947</v>
      </c>
      <c r="L132">
        <v>175762.61</v>
      </c>
      <c r="M132">
        <v>239439.35</v>
      </c>
      <c r="N132">
        <v>6</v>
      </c>
    </row>
    <row r="133" spans="1:14">
      <c r="A133" t="s">
        <v>909</v>
      </c>
      <c r="B133">
        <v>21010102001</v>
      </c>
      <c r="C133" t="s">
        <v>646</v>
      </c>
      <c r="D133" t="s">
        <v>915</v>
      </c>
      <c r="E133">
        <v>5</v>
      </c>
      <c r="F133" t="s">
        <v>912</v>
      </c>
      <c r="G133" t="s">
        <v>912</v>
      </c>
      <c r="H133" t="s">
        <v>647</v>
      </c>
      <c r="I133" t="s">
        <v>648</v>
      </c>
      <c r="J133">
        <v>0</v>
      </c>
      <c r="K133">
        <v>900000</v>
      </c>
      <c r="L133">
        <v>2.36</v>
      </c>
      <c r="M133">
        <v>117.64</v>
      </c>
      <c r="N133">
        <v>6</v>
      </c>
    </row>
    <row r="134" spans="1:14">
      <c r="A134" t="s">
        <v>909</v>
      </c>
      <c r="B134">
        <v>21010102001</v>
      </c>
      <c r="C134" t="s">
        <v>646</v>
      </c>
      <c r="D134" t="s">
        <v>915</v>
      </c>
      <c r="E134">
        <v>5</v>
      </c>
      <c r="F134" t="s">
        <v>912</v>
      </c>
      <c r="G134" t="s">
        <v>912</v>
      </c>
      <c r="H134" t="s">
        <v>651</v>
      </c>
      <c r="I134" t="s">
        <v>524</v>
      </c>
      <c r="J134">
        <v>1293054</v>
      </c>
      <c r="K134">
        <v>25057080</v>
      </c>
      <c r="L134">
        <v>162.16999999999999</v>
      </c>
      <c r="M134">
        <v>3205.95</v>
      </c>
      <c r="N134">
        <v>6</v>
      </c>
    </row>
    <row r="135" spans="1:14">
      <c r="A135" t="s">
        <v>909</v>
      </c>
      <c r="B135">
        <v>21010102001</v>
      </c>
      <c r="C135" t="s">
        <v>646</v>
      </c>
      <c r="D135" t="s">
        <v>915</v>
      </c>
      <c r="E135">
        <v>5</v>
      </c>
      <c r="F135" t="s">
        <v>912</v>
      </c>
      <c r="G135" t="s">
        <v>912</v>
      </c>
      <c r="H135" t="s">
        <v>1464</v>
      </c>
      <c r="I135" t="s">
        <v>1465</v>
      </c>
      <c r="J135">
        <v>0</v>
      </c>
      <c r="K135">
        <v>155000</v>
      </c>
      <c r="L135">
        <v>0</v>
      </c>
      <c r="M135">
        <v>19.850000000000001</v>
      </c>
      <c r="N135">
        <v>6</v>
      </c>
    </row>
    <row r="136" spans="1:14">
      <c r="A136" t="s">
        <v>909</v>
      </c>
      <c r="B136">
        <v>21010102001</v>
      </c>
      <c r="C136" t="s">
        <v>646</v>
      </c>
      <c r="D136" t="s">
        <v>915</v>
      </c>
      <c r="E136">
        <v>5</v>
      </c>
      <c r="F136" t="s">
        <v>912</v>
      </c>
      <c r="G136" t="s">
        <v>912</v>
      </c>
      <c r="H136" t="s">
        <v>1328</v>
      </c>
      <c r="I136" t="s">
        <v>427</v>
      </c>
      <c r="J136">
        <v>11043819</v>
      </c>
      <c r="K136">
        <v>12620019</v>
      </c>
      <c r="L136">
        <v>1380.76</v>
      </c>
      <c r="M136">
        <v>1582.65</v>
      </c>
      <c r="N136">
        <v>6</v>
      </c>
    </row>
    <row r="137" spans="1:14">
      <c r="A137" t="s">
        <v>909</v>
      </c>
      <c r="B137">
        <v>21010102001</v>
      </c>
      <c r="C137" t="s">
        <v>646</v>
      </c>
      <c r="D137" t="s">
        <v>915</v>
      </c>
      <c r="E137">
        <v>5</v>
      </c>
      <c r="F137" t="s">
        <v>912</v>
      </c>
      <c r="G137" t="s">
        <v>912</v>
      </c>
      <c r="H137" t="s">
        <v>1329</v>
      </c>
      <c r="I137" t="s">
        <v>1330</v>
      </c>
      <c r="J137">
        <v>277107200</v>
      </c>
      <c r="K137">
        <v>316988000</v>
      </c>
      <c r="L137">
        <v>35002.559999999998</v>
      </c>
      <c r="M137">
        <v>40110.629999999997</v>
      </c>
      <c r="N137">
        <v>6</v>
      </c>
    </row>
    <row r="138" spans="1:14">
      <c r="A138" t="s">
        <v>909</v>
      </c>
      <c r="B138">
        <v>21010102001</v>
      </c>
      <c r="C138" t="s">
        <v>646</v>
      </c>
      <c r="D138" t="s">
        <v>915</v>
      </c>
      <c r="E138">
        <v>5</v>
      </c>
      <c r="F138" t="s">
        <v>912</v>
      </c>
      <c r="G138" t="s">
        <v>912</v>
      </c>
      <c r="H138" t="s">
        <v>658</v>
      </c>
      <c r="I138" t="s">
        <v>659</v>
      </c>
      <c r="J138">
        <v>3354000</v>
      </c>
      <c r="K138">
        <v>3913000</v>
      </c>
      <c r="L138">
        <v>425.03</v>
      </c>
      <c r="M138">
        <v>496.63</v>
      </c>
      <c r="N138">
        <v>6</v>
      </c>
    </row>
    <row r="139" spans="1:14">
      <c r="A139" t="s">
        <v>909</v>
      </c>
      <c r="B139">
        <v>21010102001</v>
      </c>
      <c r="C139" t="s">
        <v>646</v>
      </c>
      <c r="D139" t="s">
        <v>915</v>
      </c>
      <c r="E139">
        <v>5</v>
      </c>
      <c r="F139" t="s">
        <v>912</v>
      </c>
      <c r="G139" t="s">
        <v>912</v>
      </c>
      <c r="H139" t="s">
        <v>662</v>
      </c>
      <c r="I139" t="s">
        <v>663</v>
      </c>
      <c r="J139">
        <v>0</v>
      </c>
      <c r="K139">
        <v>250315385</v>
      </c>
      <c r="L139">
        <v>572.77</v>
      </c>
      <c r="M139">
        <v>32634.03</v>
      </c>
      <c r="N139">
        <v>6</v>
      </c>
    </row>
    <row r="140" spans="1:14">
      <c r="A140" t="s">
        <v>909</v>
      </c>
      <c r="B140">
        <v>21010102001</v>
      </c>
      <c r="C140" t="s">
        <v>646</v>
      </c>
      <c r="D140" t="s">
        <v>915</v>
      </c>
      <c r="E140">
        <v>5</v>
      </c>
      <c r="F140" t="s">
        <v>912</v>
      </c>
      <c r="G140" t="s">
        <v>912</v>
      </c>
      <c r="H140" t="s">
        <v>672</v>
      </c>
      <c r="I140" t="s">
        <v>673</v>
      </c>
      <c r="J140">
        <v>9438072</v>
      </c>
      <c r="K140">
        <v>10786368</v>
      </c>
      <c r="L140">
        <v>1196.47</v>
      </c>
      <c r="M140">
        <v>1369.16</v>
      </c>
      <c r="N140">
        <v>6</v>
      </c>
    </row>
    <row r="141" spans="1:14">
      <c r="A141" t="s">
        <v>909</v>
      </c>
      <c r="B141">
        <v>21010102001</v>
      </c>
      <c r="C141" t="s">
        <v>646</v>
      </c>
      <c r="D141" t="s">
        <v>915</v>
      </c>
      <c r="E141">
        <v>5</v>
      </c>
      <c r="F141" t="s">
        <v>912</v>
      </c>
      <c r="G141" t="s">
        <v>912</v>
      </c>
      <c r="H141" t="s">
        <v>1331</v>
      </c>
      <c r="I141" t="s">
        <v>1332</v>
      </c>
      <c r="J141">
        <v>350000000</v>
      </c>
      <c r="K141">
        <v>420000000</v>
      </c>
      <c r="L141">
        <v>44018.38</v>
      </c>
      <c r="M141">
        <v>52984.22</v>
      </c>
      <c r="N141">
        <v>6</v>
      </c>
    </row>
    <row r="142" spans="1:14">
      <c r="A142" t="s">
        <v>909</v>
      </c>
      <c r="B142">
        <v>21010102001</v>
      </c>
      <c r="C142" t="s">
        <v>646</v>
      </c>
      <c r="D142" t="s">
        <v>915</v>
      </c>
      <c r="E142">
        <v>5</v>
      </c>
      <c r="F142" t="s">
        <v>912</v>
      </c>
      <c r="G142" t="s">
        <v>912</v>
      </c>
      <c r="H142" t="s">
        <v>988</v>
      </c>
      <c r="I142" t="s">
        <v>989</v>
      </c>
      <c r="J142">
        <v>0</v>
      </c>
      <c r="K142">
        <v>98352</v>
      </c>
      <c r="L142">
        <v>0.26</v>
      </c>
      <c r="M142">
        <v>12.86</v>
      </c>
      <c r="N142">
        <v>6</v>
      </c>
    </row>
    <row r="143" spans="1:14">
      <c r="A143" t="s">
        <v>909</v>
      </c>
      <c r="B143">
        <v>21010102001</v>
      </c>
      <c r="C143" t="s">
        <v>646</v>
      </c>
      <c r="D143" t="s">
        <v>915</v>
      </c>
      <c r="E143">
        <v>5</v>
      </c>
      <c r="F143" t="s">
        <v>912</v>
      </c>
      <c r="G143" t="s">
        <v>912</v>
      </c>
      <c r="H143" t="s">
        <v>1333</v>
      </c>
      <c r="I143" t="s">
        <v>1334</v>
      </c>
      <c r="J143">
        <v>97500000</v>
      </c>
      <c r="K143">
        <v>117000000</v>
      </c>
      <c r="L143">
        <v>12262.29</v>
      </c>
      <c r="M143">
        <v>14759.92</v>
      </c>
      <c r="N143">
        <v>6</v>
      </c>
    </row>
    <row r="144" spans="1:14">
      <c r="A144" t="s">
        <v>909</v>
      </c>
      <c r="B144">
        <v>21010102001</v>
      </c>
      <c r="C144" t="s">
        <v>646</v>
      </c>
      <c r="D144" t="s">
        <v>915</v>
      </c>
      <c r="E144">
        <v>5</v>
      </c>
      <c r="F144" t="s">
        <v>912</v>
      </c>
      <c r="G144" t="s">
        <v>912</v>
      </c>
      <c r="H144" t="s">
        <v>1072</v>
      </c>
      <c r="I144" t="s">
        <v>1073</v>
      </c>
      <c r="J144">
        <v>0</v>
      </c>
      <c r="K144">
        <v>275000</v>
      </c>
      <c r="L144">
        <v>0.72</v>
      </c>
      <c r="M144">
        <v>35.94</v>
      </c>
      <c r="N144">
        <v>6</v>
      </c>
    </row>
    <row r="145" spans="1:14">
      <c r="A145" t="s">
        <v>909</v>
      </c>
      <c r="B145">
        <v>21010102001</v>
      </c>
      <c r="C145" t="s">
        <v>646</v>
      </c>
      <c r="D145" t="s">
        <v>915</v>
      </c>
      <c r="E145">
        <v>5</v>
      </c>
      <c r="F145" t="s">
        <v>912</v>
      </c>
      <c r="G145" t="s">
        <v>912</v>
      </c>
      <c r="H145" t="s">
        <v>1335</v>
      </c>
      <c r="I145" t="s">
        <v>1336</v>
      </c>
      <c r="J145">
        <v>4250000</v>
      </c>
      <c r="K145">
        <v>5250000</v>
      </c>
      <c r="L145">
        <v>534.48</v>
      </c>
      <c r="M145">
        <v>662.56</v>
      </c>
      <c r="N145">
        <v>6</v>
      </c>
    </row>
    <row r="146" spans="1:14">
      <c r="A146" t="s">
        <v>909</v>
      </c>
      <c r="B146">
        <v>21010102001</v>
      </c>
      <c r="C146" t="s">
        <v>646</v>
      </c>
      <c r="D146" t="s">
        <v>915</v>
      </c>
      <c r="E146">
        <v>5</v>
      </c>
      <c r="F146" t="s">
        <v>912</v>
      </c>
      <c r="G146" t="s">
        <v>912</v>
      </c>
      <c r="H146" t="s">
        <v>1337</v>
      </c>
      <c r="I146" t="s">
        <v>1338</v>
      </c>
      <c r="J146">
        <v>437639620</v>
      </c>
      <c r="K146">
        <v>525417970</v>
      </c>
      <c r="L146">
        <v>55031.07</v>
      </c>
      <c r="M146">
        <v>66274.02</v>
      </c>
      <c r="N146">
        <v>6</v>
      </c>
    </row>
    <row r="147" spans="1:14">
      <c r="A147" t="s">
        <v>909</v>
      </c>
      <c r="B147">
        <v>21010102002</v>
      </c>
      <c r="C147" t="s">
        <v>1343</v>
      </c>
      <c r="D147" t="s">
        <v>915</v>
      </c>
      <c r="E147">
        <v>5</v>
      </c>
      <c r="F147" t="s">
        <v>911</v>
      </c>
      <c r="G147" t="s">
        <v>912</v>
      </c>
      <c r="J147">
        <v>22797808</v>
      </c>
      <c r="K147">
        <v>33596405</v>
      </c>
      <c r="L147">
        <v>2855.17</v>
      </c>
      <c r="M147">
        <v>4238.29</v>
      </c>
      <c r="N147">
        <v>6</v>
      </c>
    </row>
    <row r="148" spans="1:14">
      <c r="A148" t="s">
        <v>909</v>
      </c>
      <c r="B148">
        <v>21010102002</v>
      </c>
      <c r="C148" t="s">
        <v>1343</v>
      </c>
      <c r="D148" t="s">
        <v>915</v>
      </c>
      <c r="E148">
        <v>5</v>
      </c>
      <c r="F148" t="s">
        <v>912</v>
      </c>
      <c r="G148" t="s">
        <v>912</v>
      </c>
      <c r="H148" t="s">
        <v>1466</v>
      </c>
      <c r="I148" t="s">
        <v>653</v>
      </c>
      <c r="J148">
        <v>0</v>
      </c>
      <c r="K148">
        <v>7600000</v>
      </c>
      <c r="L148">
        <v>0</v>
      </c>
      <c r="M148">
        <v>973.43</v>
      </c>
      <c r="N148">
        <v>6</v>
      </c>
    </row>
    <row r="149" spans="1:14">
      <c r="A149" t="s">
        <v>909</v>
      </c>
      <c r="B149">
        <v>21010102002</v>
      </c>
      <c r="C149" t="s">
        <v>1343</v>
      </c>
      <c r="D149" t="s">
        <v>915</v>
      </c>
      <c r="E149">
        <v>5</v>
      </c>
      <c r="F149" t="s">
        <v>912</v>
      </c>
      <c r="G149" t="s">
        <v>912</v>
      </c>
      <c r="H149" t="s">
        <v>1467</v>
      </c>
      <c r="I149" t="s">
        <v>1468</v>
      </c>
      <c r="J149">
        <v>9382938</v>
      </c>
      <c r="K149">
        <v>10075143</v>
      </c>
      <c r="L149">
        <v>1173.83</v>
      </c>
      <c r="M149">
        <v>1262.49</v>
      </c>
      <c r="N149">
        <v>6</v>
      </c>
    </row>
    <row r="150" spans="1:14">
      <c r="A150" t="s">
        <v>909</v>
      </c>
      <c r="B150">
        <v>21010102002</v>
      </c>
      <c r="C150" t="s">
        <v>1343</v>
      </c>
      <c r="D150" t="s">
        <v>915</v>
      </c>
      <c r="E150">
        <v>5</v>
      </c>
      <c r="F150" t="s">
        <v>912</v>
      </c>
      <c r="G150" t="s">
        <v>912</v>
      </c>
      <c r="H150" t="s">
        <v>1469</v>
      </c>
      <c r="I150" t="s">
        <v>1470</v>
      </c>
      <c r="J150">
        <v>0</v>
      </c>
      <c r="K150">
        <v>2506392</v>
      </c>
      <c r="L150">
        <v>0</v>
      </c>
      <c r="M150">
        <v>321.02999999999997</v>
      </c>
      <c r="N150">
        <v>6</v>
      </c>
    </row>
    <row r="151" spans="1:14">
      <c r="A151" t="s">
        <v>909</v>
      </c>
      <c r="B151">
        <v>21010102003</v>
      </c>
      <c r="C151" t="s">
        <v>677</v>
      </c>
      <c r="D151" t="s">
        <v>915</v>
      </c>
      <c r="E151">
        <v>5</v>
      </c>
      <c r="F151" t="s">
        <v>911</v>
      </c>
      <c r="G151" t="s">
        <v>912</v>
      </c>
      <c r="J151">
        <v>1391300345826</v>
      </c>
      <c r="K151">
        <v>1395710767597</v>
      </c>
      <c r="L151">
        <v>175214566.09</v>
      </c>
      <c r="M151">
        <v>175779468.13</v>
      </c>
      <c r="N151">
        <v>6</v>
      </c>
    </row>
    <row r="152" spans="1:14">
      <c r="A152" t="s">
        <v>909</v>
      </c>
      <c r="B152">
        <v>21010102003</v>
      </c>
      <c r="C152" t="s">
        <v>677</v>
      </c>
      <c r="D152" t="s">
        <v>915</v>
      </c>
      <c r="E152">
        <v>5</v>
      </c>
      <c r="F152" t="s">
        <v>912</v>
      </c>
      <c r="G152" t="s">
        <v>912</v>
      </c>
      <c r="H152" t="s">
        <v>995</v>
      </c>
      <c r="I152" t="s">
        <v>996</v>
      </c>
      <c r="J152">
        <v>31014026474</v>
      </c>
      <c r="K152">
        <v>31192893979</v>
      </c>
      <c r="L152">
        <v>3900212.72</v>
      </c>
      <c r="M152">
        <v>3923122.69</v>
      </c>
      <c r="N152">
        <v>6</v>
      </c>
    </row>
    <row r="153" spans="1:14">
      <c r="A153" t="s">
        <v>909</v>
      </c>
      <c r="B153">
        <v>21010102003</v>
      </c>
      <c r="C153" t="s">
        <v>677</v>
      </c>
      <c r="D153" t="s">
        <v>915</v>
      </c>
      <c r="E153">
        <v>5</v>
      </c>
      <c r="F153" t="s">
        <v>912</v>
      </c>
      <c r="G153" t="s">
        <v>912</v>
      </c>
      <c r="H153" t="s">
        <v>1076</v>
      </c>
      <c r="I153" t="s">
        <v>1077</v>
      </c>
      <c r="J153">
        <v>345372311806</v>
      </c>
      <c r="K153">
        <v>348097653804</v>
      </c>
      <c r="L153">
        <v>43296505.780000001</v>
      </c>
      <c r="M153">
        <v>43645576.979999997</v>
      </c>
      <c r="N153">
        <v>6</v>
      </c>
    </row>
    <row r="154" spans="1:14">
      <c r="A154" t="s">
        <v>909</v>
      </c>
      <c r="B154">
        <v>21010102003</v>
      </c>
      <c r="C154" t="s">
        <v>677</v>
      </c>
      <c r="D154" t="s">
        <v>915</v>
      </c>
      <c r="E154">
        <v>5</v>
      </c>
      <c r="F154" t="s">
        <v>912</v>
      </c>
      <c r="G154" t="s">
        <v>912</v>
      </c>
      <c r="H154" t="s">
        <v>1471</v>
      </c>
      <c r="I154" t="s">
        <v>1472</v>
      </c>
      <c r="J154">
        <v>0</v>
      </c>
      <c r="K154">
        <v>39685014</v>
      </c>
      <c r="L154">
        <v>10.87</v>
      </c>
      <c r="M154">
        <v>5093.8599999999997</v>
      </c>
      <c r="N154">
        <v>6</v>
      </c>
    </row>
    <row r="155" spans="1:14">
      <c r="A155" t="s">
        <v>909</v>
      </c>
      <c r="B155">
        <v>21010102003</v>
      </c>
      <c r="C155" t="s">
        <v>677</v>
      </c>
      <c r="D155" t="s">
        <v>915</v>
      </c>
      <c r="E155">
        <v>5</v>
      </c>
      <c r="F155" t="s">
        <v>912</v>
      </c>
      <c r="G155" t="s">
        <v>912</v>
      </c>
      <c r="H155" t="s">
        <v>1473</v>
      </c>
      <c r="I155" t="s">
        <v>1474</v>
      </c>
      <c r="J155">
        <v>10249353</v>
      </c>
      <c r="K155">
        <v>10461271</v>
      </c>
      <c r="L155">
        <v>1284.94</v>
      </c>
      <c r="M155">
        <v>1312.08</v>
      </c>
      <c r="N155">
        <v>6</v>
      </c>
    </row>
    <row r="156" spans="1:14">
      <c r="A156" t="s">
        <v>909</v>
      </c>
      <c r="B156">
        <v>21010102003</v>
      </c>
      <c r="C156" t="s">
        <v>677</v>
      </c>
      <c r="D156" t="s">
        <v>915</v>
      </c>
      <c r="E156">
        <v>5</v>
      </c>
      <c r="F156" t="s">
        <v>912</v>
      </c>
      <c r="G156" t="s">
        <v>912</v>
      </c>
      <c r="H156" t="s">
        <v>521</v>
      </c>
      <c r="I156" t="s">
        <v>522</v>
      </c>
      <c r="J156">
        <v>16540055</v>
      </c>
      <c r="K156">
        <v>58108257</v>
      </c>
      <c r="L156">
        <v>2192.17</v>
      </c>
      <c r="M156">
        <v>7516.37</v>
      </c>
      <c r="N156">
        <v>6</v>
      </c>
    </row>
    <row r="157" spans="1:14">
      <c r="A157" t="s">
        <v>909</v>
      </c>
      <c r="B157">
        <v>21010102003</v>
      </c>
      <c r="C157" t="s">
        <v>677</v>
      </c>
      <c r="D157" t="s">
        <v>915</v>
      </c>
      <c r="E157">
        <v>5</v>
      </c>
      <c r="F157" t="s">
        <v>912</v>
      </c>
      <c r="G157" t="s">
        <v>912</v>
      </c>
      <c r="H157" t="s">
        <v>529</v>
      </c>
      <c r="I157" t="s">
        <v>530</v>
      </c>
      <c r="J157">
        <v>94735195</v>
      </c>
      <c r="K157">
        <v>141159150</v>
      </c>
      <c r="L157">
        <v>12008.14</v>
      </c>
      <c r="M157">
        <v>17954.28</v>
      </c>
      <c r="N157">
        <v>6</v>
      </c>
    </row>
    <row r="158" spans="1:14">
      <c r="A158" t="s">
        <v>909</v>
      </c>
      <c r="B158">
        <v>21010102003</v>
      </c>
      <c r="C158" t="s">
        <v>677</v>
      </c>
      <c r="D158" t="s">
        <v>915</v>
      </c>
      <c r="E158">
        <v>5</v>
      </c>
      <c r="F158" t="s">
        <v>912</v>
      </c>
      <c r="G158" t="s">
        <v>912</v>
      </c>
      <c r="H158" t="s">
        <v>532</v>
      </c>
      <c r="I158" t="s">
        <v>533</v>
      </c>
      <c r="J158">
        <v>11063711851</v>
      </c>
      <c r="K158">
        <v>11567293131</v>
      </c>
      <c r="L158">
        <v>1386396.28</v>
      </c>
      <c r="M158">
        <v>1450896.71</v>
      </c>
      <c r="N158">
        <v>6</v>
      </c>
    </row>
    <row r="159" spans="1:14">
      <c r="A159" t="s">
        <v>909</v>
      </c>
      <c r="B159">
        <v>21010102003</v>
      </c>
      <c r="C159" t="s">
        <v>677</v>
      </c>
      <c r="D159" t="s">
        <v>915</v>
      </c>
      <c r="E159">
        <v>5</v>
      </c>
      <c r="F159" t="s">
        <v>912</v>
      </c>
      <c r="G159" t="s">
        <v>912</v>
      </c>
      <c r="H159" t="s">
        <v>1350</v>
      </c>
      <c r="I159" t="s">
        <v>524</v>
      </c>
      <c r="J159">
        <v>34173698792</v>
      </c>
      <c r="K159">
        <v>34194238673</v>
      </c>
      <c r="L159">
        <v>4313525.9400000004</v>
      </c>
      <c r="M159">
        <v>4316156.76</v>
      </c>
      <c r="N159">
        <v>6</v>
      </c>
    </row>
    <row r="160" spans="1:14">
      <c r="A160" t="s">
        <v>909</v>
      </c>
      <c r="B160">
        <v>21010102003</v>
      </c>
      <c r="C160" t="s">
        <v>677</v>
      </c>
      <c r="D160" t="s">
        <v>915</v>
      </c>
      <c r="E160">
        <v>5</v>
      </c>
      <c r="F160" t="s">
        <v>912</v>
      </c>
      <c r="G160" t="s">
        <v>912</v>
      </c>
      <c r="H160" t="s">
        <v>537</v>
      </c>
      <c r="I160" t="s">
        <v>427</v>
      </c>
      <c r="J160">
        <v>38418995022</v>
      </c>
      <c r="K160">
        <v>38435400724</v>
      </c>
      <c r="L160">
        <v>4812114.93</v>
      </c>
      <c r="M160">
        <v>4814216.2300000004</v>
      </c>
      <c r="N160">
        <v>6</v>
      </c>
    </row>
    <row r="161" spans="1:14">
      <c r="A161" t="s">
        <v>909</v>
      </c>
      <c r="B161">
        <v>21010102003</v>
      </c>
      <c r="C161" t="s">
        <v>677</v>
      </c>
      <c r="D161" t="s">
        <v>915</v>
      </c>
      <c r="E161">
        <v>5</v>
      </c>
      <c r="F161" t="s">
        <v>912</v>
      </c>
      <c r="G161" t="s">
        <v>912</v>
      </c>
      <c r="H161" t="s">
        <v>538</v>
      </c>
      <c r="I161" t="s">
        <v>427</v>
      </c>
      <c r="J161">
        <v>46376457377</v>
      </c>
      <c r="K161">
        <v>46399414207</v>
      </c>
      <c r="L161">
        <v>5822200.4299999997</v>
      </c>
      <c r="M161">
        <v>5825140.8200000003</v>
      </c>
      <c r="N161">
        <v>6</v>
      </c>
    </row>
    <row r="162" spans="1:14">
      <c r="A162" t="s">
        <v>909</v>
      </c>
      <c r="B162">
        <v>21010102003</v>
      </c>
      <c r="C162" t="s">
        <v>677</v>
      </c>
      <c r="D162" t="s">
        <v>915</v>
      </c>
      <c r="E162">
        <v>5</v>
      </c>
      <c r="F162" t="s">
        <v>912</v>
      </c>
      <c r="G162" t="s">
        <v>912</v>
      </c>
      <c r="H162" t="s">
        <v>1475</v>
      </c>
      <c r="I162" t="s">
        <v>984</v>
      </c>
      <c r="J162">
        <v>54529614</v>
      </c>
      <c r="K162">
        <v>54801468</v>
      </c>
      <c r="L162">
        <v>6852.91</v>
      </c>
      <c r="M162">
        <v>6887.73</v>
      </c>
      <c r="N162">
        <v>6</v>
      </c>
    </row>
    <row r="163" spans="1:14">
      <c r="A163" t="s">
        <v>909</v>
      </c>
      <c r="B163">
        <v>21010102003</v>
      </c>
      <c r="C163" t="s">
        <v>677</v>
      </c>
      <c r="D163" t="s">
        <v>915</v>
      </c>
      <c r="E163">
        <v>5</v>
      </c>
      <c r="F163" t="s">
        <v>912</v>
      </c>
      <c r="G163" t="s">
        <v>912</v>
      </c>
      <c r="H163" t="s">
        <v>1262</v>
      </c>
      <c r="I163" t="s">
        <v>1068</v>
      </c>
      <c r="J163">
        <v>34020500</v>
      </c>
      <c r="K163">
        <v>34369023</v>
      </c>
      <c r="L163">
        <v>4311.8</v>
      </c>
      <c r="M163">
        <v>4356.4399999999996</v>
      </c>
      <c r="N163">
        <v>6</v>
      </c>
    </row>
    <row r="164" spans="1:14">
      <c r="A164" t="s">
        <v>909</v>
      </c>
      <c r="B164">
        <v>21010102003</v>
      </c>
      <c r="C164" t="s">
        <v>677</v>
      </c>
      <c r="D164" t="s">
        <v>915</v>
      </c>
      <c r="E164">
        <v>5</v>
      </c>
      <c r="F164" t="s">
        <v>912</v>
      </c>
      <c r="G164" t="s">
        <v>912</v>
      </c>
      <c r="H164" t="s">
        <v>1244</v>
      </c>
      <c r="I164" t="s">
        <v>1064</v>
      </c>
      <c r="J164">
        <v>1662539348</v>
      </c>
      <c r="K164">
        <v>1664087989</v>
      </c>
      <c r="L164">
        <v>210717.79</v>
      </c>
      <c r="M164">
        <v>210916.15</v>
      </c>
      <c r="N164">
        <v>6</v>
      </c>
    </row>
    <row r="165" spans="1:14">
      <c r="A165" t="s">
        <v>909</v>
      </c>
      <c r="B165">
        <v>21010102003</v>
      </c>
      <c r="C165" t="s">
        <v>677</v>
      </c>
      <c r="D165" t="s">
        <v>915</v>
      </c>
      <c r="E165">
        <v>5</v>
      </c>
      <c r="F165" t="s">
        <v>912</v>
      </c>
      <c r="G165" t="s">
        <v>912</v>
      </c>
      <c r="H165" t="s">
        <v>1476</v>
      </c>
      <c r="I165" t="s">
        <v>1477</v>
      </c>
      <c r="J165">
        <v>0</v>
      </c>
      <c r="K165">
        <v>1044997</v>
      </c>
      <c r="L165">
        <v>0.28000000000000003</v>
      </c>
      <c r="M165">
        <v>134.13</v>
      </c>
      <c r="N165">
        <v>6</v>
      </c>
    </row>
    <row r="166" spans="1:14">
      <c r="A166" t="s">
        <v>909</v>
      </c>
      <c r="B166">
        <v>21010102003</v>
      </c>
      <c r="C166" t="s">
        <v>677</v>
      </c>
      <c r="D166" t="s">
        <v>915</v>
      </c>
      <c r="E166">
        <v>5</v>
      </c>
      <c r="F166" t="s">
        <v>912</v>
      </c>
      <c r="G166" t="s">
        <v>912</v>
      </c>
      <c r="H166" t="s">
        <v>1084</v>
      </c>
      <c r="I166" t="s">
        <v>1085</v>
      </c>
      <c r="J166">
        <v>112048971505</v>
      </c>
      <c r="K166">
        <v>112107177776</v>
      </c>
      <c r="L166">
        <v>14067130.32</v>
      </c>
      <c r="M166">
        <v>14074585.58</v>
      </c>
      <c r="N166">
        <v>6</v>
      </c>
    </row>
    <row r="167" spans="1:14">
      <c r="A167" t="s">
        <v>909</v>
      </c>
      <c r="B167">
        <v>21010102003</v>
      </c>
      <c r="C167" t="s">
        <v>677</v>
      </c>
      <c r="D167" t="s">
        <v>915</v>
      </c>
      <c r="E167">
        <v>5</v>
      </c>
      <c r="F167" t="s">
        <v>912</v>
      </c>
      <c r="G167" t="s">
        <v>912</v>
      </c>
      <c r="H167" t="s">
        <v>1086</v>
      </c>
      <c r="I167" t="s">
        <v>1087</v>
      </c>
      <c r="J167">
        <v>324177484396</v>
      </c>
      <c r="K167">
        <v>324430790596</v>
      </c>
      <c r="L167">
        <v>40756537.75</v>
      </c>
      <c r="M167">
        <v>40788982.079999998</v>
      </c>
      <c r="N167">
        <v>6</v>
      </c>
    </row>
    <row r="168" spans="1:14">
      <c r="A168" t="s">
        <v>909</v>
      </c>
      <c r="B168">
        <v>21010102003</v>
      </c>
      <c r="C168" t="s">
        <v>677</v>
      </c>
      <c r="D168" t="s">
        <v>915</v>
      </c>
      <c r="E168">
        <v>5</v>
      </c>
      <c r="F168" t="s">
        <v>912</v>
      </c>
      <c r="G168" t="s">
        <v>912</v>
      </c>
      <c r="H168" t="s">
        <v>1478</v>
      </c>
      <c r="I168" t="s">
        <v>1479</v>
      </c>
      <c r="J168">
        <v>52252607</v>
      </c>
      <c r="K168">
        <v>252297807</v>
      </c>
      <c r="L168">
        <v>6556.95</v>
      </c>
      <c r="M168">
        <v>32179.43</v>
      </c>
      <c r="N168">
        <v>6</v>
      </c>
    </row>
    <row r="169" spans="1:14">
      <c r="A169" t="s">
        <v>909</v>
      </c>
      <c r="B169">
        <v>21010102003</v>
      </c>
      <c r="C169" t="s">
        <v>677</v>
      </c>
      <c r="D169" t="s">
        <v>915</v>
      </c>
      <c r="E169">
        <v>5</v>
      </c>
      <c r="F169" t="s">
        <v>912</v>
      </c>
      <c r="G169" t="s">
        <v>912</v>
      </c>
      <c r="H169" t="s">
        <v>1480</v>
      </c>
      <c r="I169" t="s">
        <v>1481</v>
      </c>
      <c r="J169">
        <v>1731391</v>
      </c>
      <c r="K169">
        <v>301799191</v>
      </c>
      <c r="L169">
        <v>217.07</v>
      </c>
      <c r="M169">
        <v>38650.79</v>
      </c>
      <c r="N169">
        <v>6</v>
      </c>
    </row>
    <row r="170" spans="1:14">
      <c r="A170" t="s">
        <v>909</v>
      </c>
      <c r="B170">
        <v>21010102005</v>
      </c>
      <c r="C170" t="s">
        <v>1013</v>
      </c>
      <c r="D170" t="s">
        <v>915</v>
      </c>
      <c r="E170">
        <v>5</v>
      </c>
      <c r="F170" t="s">
        <v>911</v>
      </c>
      <c r="G170" t="s">
        <v>912</v>
      </c>
      <c r="J170">
        <v>229302736</v>
      </c>
      <c r="K170">
        <v>274216346</v>
      </c>
      <c r="L170">
        <v>28732.48</v>
      </c>
      <c r="M170">
        <v>34485.17</v>
      </c>
      <c r="N170">
        <v>6</v>
      </c>
    </row>
    <row r="171" spans="1:14">
      <c r="A171" t="s">
        <v>909</v>
      </c>
      <c r="B171">
        <v>21010102005</v>
      </c>
      <c r="C171" t="s">
        <v>1013</v>
      </c>
      <c r="D171" t="s">
        <v>915</v>
      </c>
      <c r="E171">
        <v>5</v>
      </c>
      <c r="F171" t="s">
        <v>912</v>
      </c>
      <c r="G171" t="s">
        <v>912</v>
      </c>
      <c r="H171" t="s">
        <v>1014</v>
      </c>
      <c r="I171" t="s">
        <v>1015</v>
      </c>
      <c r="J171">
        <v>227273222</v>
      </c>
      <c r="K171">
        <v>270937646</v>
      </c>
      <c r="L171">
        <v>28480.48</v>
      </c>
      <c r="M171">
        <v>34073.17</v>
      </c>
      <c r="N171">
        <v>6</v>
      </c>
    </row>
    <row r="172" spans="1:14">
      <c r="A172" t="s">
        <v>909</v>
      </c>
      <c r="B172">
        <v>21010102005</v>
      </c>
      <c r="C172" t="s">
        <v>1013</v>
      </c>
      <c r="D172" t="s">
        <v>915</v>
      </c>
      <c r="E172">
        <v>5</v>
      </c>
      <c r="F172" t="s">
        <v>912</v>
      </c>
      <c r="G172" t="s">
        <v>912</v>
      </c>
      <c r="H172" t="s">
        <v>1090</v>
      </c>
      <c r="I172" t="s">
        <v>1091</v>
      </c>
      <c r="J172">
        <v>32054</v>
      </c>
      <c r="K172">
        <v>1281240</v>
      </c>
      <c r="L172">
        <v>0</v>
      </c>
      <c r="M172">
        <v>160</v>
      </c>
      <c r="N172">
        <v>6</v>
      </c>
    </row>
    <row r="173" spans="1:14">
      <c r="A173" t="s">
        <v>909</v>
      </c>
      <c r="B173">
        <v>23</v>
      </c>
      <c r="C173" t="s">
        <v>695</v>
      </c>
      <c r="D173" t="s">
        <v>915</v>
      </c>
      <c r="E173">
        <v>2</v>
      </c>
      <c r="F173" t="s">
        <v>911</v>
      </c>
      <c r="G173" t="s">
        <v>911</v>
      </c>
      <c r="J173">
        <v>88890186633</v>
      </c>
      <c r="K173">
        <v>90760461618</v>
      </c>
      <c r="L173">
        <v>11151401.369999999</v>
      </c>
      <c r="M173">
        <v>11390952.640000001</v>
      </c>
      <c r="N173">
        <v>6</v>
      </c>
    </row>
    <row r="174" spans="1:14">
      <c r="A174" t="s">
        <v>909</v>
      </c>
      <c r="B174">
        <v>23010</v>
      </c>
      <c r="C174" t="s">
        <v>697</v>
      </c>
      <c r="D174" t="s">
        <v>915</v>
      </c>
      <c r="E174">
        <v>3</v>
      </c>
      <c r="F174" t="s">
        <v>911</v>
      </c>
      <c r="G174" t="s">
        <v>911</v>
      </c>
      <c r="J174">
        <v>88890186633</v>
      </c>
      <c r="K174">
        <v>90760461618</v>
      </c>
      <c r="L174">
        <v>11151401.369999999</v>
      </c>
      <c r="M174">
        <v>11390952.640000001</v>
      </c>
      <c r="N174">
        <v>6</v>
      </c>
    </row>
    <row r="175" spans="1:14">
      <c r="A175" t="s">
        <v>909</v>
      </c>
      <c r="B175">
        <v>23010114</v>
      </c>
      <c r="C175" t="s">
        <v>697</v>
      </c>
      <c r="D175" t="s">
        <v>915</v>
      </c>
      <c r="E175">
        <v>4</v>
      </c>
      <c r="F175" t="s">
        <v>911</v>
      </c>
      <c r="G175" t="s">
        <v>911</v>
      </c>
      <c r="J175">
        <v>88890186633</v>
      </c>
      <c r="K175">
        <v>90760461618</v>
      </c>
      <c r="L175">
        <v>11151401.369999999</v>
      </c>
      <c r="M175">
        <v>11390952.640000001</v>
      </c>
      <c r="N175">
        <v>6</v>
      </c>
    </row>
    <row r="176" spans="1:14">
      <c r="A176" t="s">
        <v>909</v>
      </c>
      <c r="B176">
        <v>23010114008</v>
      </c>
      <c r="C176" t="s">
        <v>1092</v>
      </c>
      <c r="D176" t="s">
        <v>915</v>
      </c>
      <c r="E176">
        <v>5</v>
      </c>
      <c r="F176" t="s">
        <v>912</v>
      </c>
      <c r="G176" t="s">
        <v>911</v>
      </c>
      <c r="J176">
        <v>20988331832</v>
      </c>
      <c r="K176">
        <v>21587985961</v>
      </c>
      <c r="L176">
        <v>2635447.2799999998</v>
      </c>
      <c r="M176">
        <v>2712253.05</v>
      </c>
      <c r="N176">
        <v>6</v>
      </c>
    </row>
    <row r="177" spans="1:14">
      <c r="A177" t="s">
        <v>909</v>
      </c>
      <c r="B177">
        <v>23010114009</v>
      </c>
      <c r="C177" t="s">
        <v>1365</v>
      </c>
      <c r="D177" t="s">
        <v>915</v>
      </c>
      <c r="E177">
        <v>5</v>
      </c>
      <c r="F177" t="s">
        <v>912</v>
      </c>
      <c r="G177" t="s">
        <v>911</v>
      </c>
      <c r="J177">
        <v>24180539117</v>
      </c>
      <c r="K177">
        <v>25451159973</v>
      </c>
      <c r="L177">
        <v>3032353.01</v>
      </c>
      <c r="M177">
        <v>3195098.51</v>
      </c>
      <c r="N177">
        <v>6</v>
      </c>
    </row>
    <row r="178" spans="1:14">
      <c r="A178" t="s">
        <v>909</v>
      </c>
      <c r="B178">
        <v>25</v>
      </c>
      <c r="C178" t="s">
        <v>706</v>
      </c>
      <c r="D178" t="s">
        <v>915</v>
      </c>
      <c r="E178">
        <v>2</v>
      </c>
      <c r="F178" t="s">
        <v>911</v>
      </c>
      <c r="G178" t="s">
        <v>911</v>
      </c>
      <c r="J178">
        <v>1153033872</v>
      </c>
      <c r="K178">
        <v>1662654904</v>
      </c>
      <c r="L178">
        <v>145676.39000000001</v>
      </c>
      <c r="M178">
        <v>211501.42</v>
      </c>
      <c r="N178">
        <v>6</v>
      </c>
    </row>
    <row r="179" spans="1:14">
      <c r="A179" t="s">
        <v>909</v>
      </c>
      <c r="B179">
        <v>25010</v>
      </c>
      <c r="C179" t="s">
        <v>708</v>
      </c>
      <c r="D179" t="s">
        <v>915</v>
      </c>
      <c r="E179">
        <v>3</v>
      </c>
      <c r="F179" t="s">
        <v>911</v>
      </c>
      <c r="G179" t="s">
        <v>911</v>
      </c>
      <c r="J179">
        <v>1153033872</v>
      </c>
      <c r="K179">
        <v>1662654904</v>
      </c>
      <c r="L179">
        <v>145676.39000000001</v>
      </c>
      <c r="M179">
        <v>211501.42</v>
      </c>
      <c r="N179">
        <v>6</v>
      </c>
    </row>
    <row r="180" spans="1:14">
      <c r="A180" t="s">
        <v>909</v>
      </c>
      <c r="B180">
        <v>25010140</v>
      </c>
      <c r="C180" t="s">
        <v>708</v>
      </c>
      <c r="D180" t="s">
        <v>915</v>
      </c>
      <c r="E180">
        <v>4</v>
      </c>
      <c r="F180" t="s">
        <v>911</v>
      </c>
      <c r="G180" t="s">
        <v>911</v>
      </c>
      <c r="J180">
        <v>924562292</v>
      </c>
      <c r="K180">
        <v>1186502404</v>
      </c>
      <c r="L180">
        <v>116547.42</v>
      </c>
      <c r="M180">
        <v>150097.60999999999</v>
      </c>
      <c r="N180">
        <v>6</v>
      </c>
    </row>
    <row r="181" spans="1:14">
      <c r="A181" t="s">
        <v>909</v>
      </c>
      <c r="B181">
        <v>25010140006</v>
      </c>
      <c r="C181" t="s">
        <v>1366</v>
      </c>
      <c r="D181" t="s">
        <v>915</v>
      </c>
      <c r="E181">
        <v>5</v>
      </c>
      <c r="F181" t="s">
        <v>912</v>
      </c>
      <c r="G181" t="s">
        <v>911</v>
      </c>
      <c r="J181">
        <v>657799497</v>
      </c>
      <c r="K181">
        <v>793503315</v>
      </c>
      <c r="L181">
        <v>82809.03</v>
      </c>
      <c r="M181">
        <v>100190.44</v>
      </c>
      <c r="N181">
        <v>6</v>
      </c>
    </row>
    <row r="182" spans="1:14">
      <c r="A182" t="s">
        <v>909</v>
      </c>
      <c r="B182">
        <v>25010140007</v>
      </c>
      <c r="C182" t="s">
        <v>711</v>
      </c>
      <c r="D182" t="s">
        <v>915</v>
      </c>
      <c r="E182">
        <v>5</v>
      </c>
      <c r="F182" t="s">
        <v>912</v>
      </c>
      <c r="G182" t="s">
        <v>911</v>
      </c>
      <c r="J182">
        <v>794445</v>
      </c>
      <c r="K182">
        <v>72565599</v>
      </c>
      <c r="L182">
        <v>150.27000000000001</v>
      </c>
      <c r="M182">
        <v>9342.9699999999993</v>
      </c>
      <c r="N182">
        <v>6</v>
      </c>
    </row>
    <row r="183" spans="1:14">
      <c r="A183" t="s">
        <v>909</v>
      </c>
      <c r="B183">
        <v>25010140009</v>
      </c>
      <c r="C183" t="s">
        <v>337</v>
      </c>
      <c r="D183" t="s">
        <v>915</v>
      </c>
      <c r="E183">
        <v>5</v>
      </c>
      <c r="F183" t="s">
        <v>912</v>
      </c>
      <c r="G183" t="s">
        <v>911</v>
      </c>
      <c r="J183">
        <v>265968350</v>
      </c>
      <c r="K183">
        <v>320433490</v>
      </c>
      <c r="L183">
        <v>33588.120000000003</v>
      </c>
      <c r="M183">
        <v>40564.199999999997</v>
      </c>
      <c r="N183">
        <v>6</v>
      </c>
    </row>
    <row r="184" spans="1:14">
      <c r="A184" t="s">
        <v>909</v>
      </c>
      <c r="B184">
        <v>25010142</v>
      </c>
      <c r="C184" t="s">
        <v>714</v>
      </c>
      <c r="D184" t="s">
        <v>915</v>
      </c>
      <c r="E184">
        <v>4</v>
      </c>
      <c r="F184" t="s">
        <v>911</v>
      </c>
      <c r="G184" t="s">
        <v>911</v>
      </c>
      <c r="J184">
        <v>228471580</v>
      </c>
      <c r="K184">
        <v>476152500</v>
      </c>
      <c r="L184">
        <v>29128.97</v>
      </c>
      <c r="M184">
        <v>61403.81</v>
      </c>
      <c r="N184">
        <v>6</v>
      </c>
    </row>
    <row r="185" spans="1:14">
      <c r="A185" t="s">
        <v>909</v>
      </c>
      <c r="B185">
        <v>25010142001</v>
      </c>
      <c r="C185" t="s">
        <v>716</v>
      </c>
      <c r="D185" t="s">
        <v>915</v>
      </c>
      <c r="E185">
        <v>5</v>
      </c>
      <c r="F185" t="s">
        <v>912</v>
      </c>
      <c r="G185" t="s">
        <v>911</v>
      </c>
      <c r="J185">
        <v>34451256</v>
      </c>
      <c r="K185">
        <v>222175643</v>
      </c>
      <c r="L185">
        <v>4648.58</v>
      </c>
      <c r="M185">
        <v>29323.42</v>
      </c>
      <c r="N185">
        <v>6</v>
      </c>
    </row>
    <row r="186" spans="1:14">
      <c r="A186" t="s">
        <v>909</v>
      </c>
      <c r="B186">
        <v>25010142002</v>
      </c>
      <c r="C186" t="s">
        <v>1094</v>
      </c>
      <c r="D186" t="s">
        <v>915</v>
      </c>
      <c r="E186">
        <v>5</v>
      </c>
      <c r="F186" t="s">
        <v>912</v>
      </c>
      <c r="G186" t="s">
        <v>911</v>
      </c>
      <c r="J186">
        <v>194020324</v>
      </c>
      <c r="K186">
        <v>253976857</v>
      </c>
      <c r="L186">
        <v>24480.39</v>
      </c>
      <c r="M186">
        <v>32080.39</v>
      </c>
      <c r="N186">
        <v>6</v>
      </c>
    </row>
    <row r="187" spans="1:14">
      <c r="A187" t="s">
        <v>909</v>
      </c>
      <c r="B187">
        <v>26</v>
      </c>
      <c r="C187" t="s">
        <v>718</v>
      </c>
      <c r="D187" t="s">
        <v>915</v>
      </c>
      <c r="E187">
        <v>2</v>
      </c>
      <c r="F187" t="s">
        <v>911</v>
      </c>
      <c r="G187" t="s">
        <v>911</v>
      </c>
      <c r="J187">
        <v>2948356475</v>
      </c>
      <c r="K187">
        <v>5460602263</v>
      </c>
      <c r="L187">
        <v>374905.81</v>
      </c>
      <c r="M187">
        <v>694672.99</v>
      </c>
      <c r="N187">
        <v>6</v>
      </c>
    </row>
    <row r="188" spans="1:14">
      <c r="A188" t="s">
        <v>909</v>
      </c>
      <c r="B188">
        <v>26010</v>
      </c>
      <c r="C188" t="s">
        <v>720</v>
      </c>
      <c r="D188" t="s">
        <v>915</v>
      </c>
      <c r="E188">
        <v>3</v>
      </c>
      <c r="F188" t="s">
        <v>911</v>
      </c>
      <c r="G188" t="s">
        <v>911</v>
      </c>
      <c r="J188">
        <v>2948356475</v>
      </c>
      <c r="K188">
        <v>5460602263</v>
      </c>
      <c r="L188">
        <v>374905.81</v>
      </c>
      <c r="M188">
        <v>694672.99</v>
      </c>
      <c r="N188">
        <v>6</v>
      </c>
    </row>
    <row r="189" spans="1:14">
      <c r="A189" t="s">
        <v>909</v>
      </c>
      <c r="B189">
        <v>26010144</v>
      </c>
      <c r="C189" t="s">
        <v>720</v>
      </c>
      <c r="D189" t="s">
        <v>915</v>
      </c>
      <c r="E189">
        <v>4</v>
      </c>
      <c r="F189" t="s">
        <v>911</v>
      </c>
      <c r="G189" t="s">
        <v>911</v>
      </c>
      <c r="J189">
        <v>2948356475</v>
      </c>
      <c r="K189">
        <v>5460602263</v>
      </c>
      <c r="L189">
        <v>374905.81</v>
      </c>
      <c r="M189">
        <v>694672.99</v>
      </c>
      <c r="N189">
        <v>6</v>
      </c>
    </row>
    <row r="190" spans="1:14">
      <c r="A190" t="s">
        <v>909</v>
      </c>
      <c r="B190">
        <v>26010144001</v>
      </c>
      <c r="C190" t="s">
        <v>1016</v>
      </c>
      <c r="D190" t="s">
        <v>915</v>
      </c>
      <c r="E190">
        <v>5</v>
      </c>
      <c r="F190" t="s">
        <v>912</v>
      </c>
      <c r="G190" t="s">
        <v>911</v>
      </c>
      <c r="J190">
        <v>0</v>
      </c>
      <c r="K190">
        <v>36716101</v>
      </c>
      <c r="L190">
        <v>96.07</v>
      </c>
      <c r="M190">
        <v>4798.79</v>
      </c>
      <c r="N190">
        <v>6</v>
      </c>
    </row>
    <row r="191" spans="1:14">
      <c r="A191" t="s">
        <v>909</v>
      </c>
      <c r="B191">
        <v>26010144002</v>
      </c>
      <c r="C191" t="s">
        <v>1016</v>
      </c>
      <c r="D191" t="s">
        <v>915</v>
      </c>
      <c r="E191">
        <v>5</v>
      </c>
      <c r="F191" t="s">
        <v>911</v>
      </c>
      <c r="G191" t="s">
        <v>912</v>
      </c>
      <c r="J191">
        <v>806749444</v>
      </c>
      <c r="K191">
        <v>876899394</v>
      </c>
      <c r="L191">
        <v>102262.44</v>
      </c>
      <c r="M191">
        <v>111247.49</v>
      </c>
      <c r="N191">
        <v>6</v>
      </c>
    </row>
    <row r="192" spans="1:14">
      <c r="A192" t="s">
        <v>909</v>
      </c>
      <c r="B192">
        <v>26010144002</v>
      </c>
      <c r="C192" t="s">
        <v>1016</v>
      </c>
      <c r="D192" t="s">
        <v>915</v>
      </c>
      <c r="E192">
        <v>5</v>
      </c>
      <c r="F192" t="s">
        <v>912</v>
      </c>
      <c r="G192" t="s">
        <v>912</v>
      </c>
      <c r="H192" t="s">
        <v>995</v>
      </c>
      <c r="I192" t="s">
        <v>1482</v>
      </c>
      <c r="J192">
        <v>714738820</v>
      </c>
      <c r="K192">
        <v>776887846</v>
      </c>
      <c r="L192">
        <v>90599.3</v>
      </c>
      <c r="M192">
        <v>98559.56</v>
      </c>
      <c r="N192">
        <v>6</v>
      </c>
    </row>
    <row r="193" spans="1:14">
      <c r="A193" t="s">
        <v>909</v>
      </c>
      <c r="B193">
        <v>26010144002</v>
      </c>
      <c r="C193" t="s">
        <v>1016</v>
      </c>
      <c r="D193" t="s">
        <v>915</v>
      </c>
      <c r="E193">
        <v>5</v>
      </c>
      <c r="F193" t="s">
        <v>912</v>
      </c>
      <c r="G193" t="s">
        <v>912</v>
      </c>
      <c r="H193" t="s">
        <v>1483</v>
      </c>
      <c r="I193" t="s">
        <v>1484</v>
      </c>
      <c r="J193">
        <v>92010624</v>
      </c>
      <c r="K193">
        <v>100011548</v>
      </c>
      <c r="L193">
        <v>11663.14</v>
      </c>
      <c r="M193">
        <v>12687.93</v>
      </c>
      <c r="N193">
        <v>6</v>
      </c>
    </row>
    <row r="194" spans="1:14">
      <c r="A194" t="s">
        <v>909</v>
      </c>
      <c r="B194">
        <v>26010144003</v>
      </c>
      <c r="C194" t="s">
        <v>723</v>
      </c>
      <c r="D194" t="s">
        <v>915</v>
      </c>
      <c r="E194">
        <v>5</v>
      </c>
      <c r="F194" t="s">
        <v>911</v>
      </c>
      <c r="G194" t="s">
        <v>912</v>
      </c>
      <c r="J194">
        <v>2141607031</v>
      </c>
      <c r="K194">
        <v>4546986768</v>
      </c>
      <c r="L194">
        <v>272547.3</v>
      </c>
      <c r="M194">
        <v>578626.71</v>
      </c>
      <c r="N194">
        <v>6</v>
      </c>
    </row>
    <row r="195" spans="1:14">
      <c r="A195" t="s">
        <v>909</v>
      </c>
      <c r="B195">
        <v>26010144003</v>
      </c>
      <c r="C195" t="s">
        <v>723</v>
      </c>
      <c r="D195" t="s">
        <v>915</v>
      </c>
      <c r="E195">
        <v>5</v>
      </c>
      <c r="F195" t="s">
        <v>912</v>
      </c>
      <c r="G195" t="s">
        <v>912</v>
      </c>
      <c r="H195" t="s">
        <v>724</v>
      </c>
      <c r="I195" t="s">
        <v>725</v>
      </c>
      <c r="J195">
        <v>734172244</v>
      </c>
      <c r="K195">
        <v>1449790299</v>
      </c>
      <c r="L195">
        <v>96502.57</v>
      </c>
      <c r="M195">
        <v>189401.86</v>
      </c>
      <c r="N195">
        <v>6</v>
      </c>
    </row>
    <row r="196" spans="1:14">
      <c r="A196" t="s">
        <v>909</v>
      </c>
      <c r="B196">
        <v>26010144003</v>
      </c>
      <c r="C196" t="s">
        <v>723</v>
      </c>
      <c r="D196" t="s">
        <v>915</v>
      </c>
      <c r="E196">
        <v>5</v>
      </c>
      <c r="F196" t="s">
        <v>912</v>
      </c>
      <c r="G196" t="s">
        <v>912</v>
      </c>
      <c r="H196" t="s">
        <v>726</v>
      </c>
      <c r="I196" t="s">
        <v>727</v>
      </c>
      <c r="J196">
        <v>1320633321</v>
      </c>
      <c r="K196">
        <v>2605015266</v>
      </c>
      <c r="L196">
        <v>164788.98000000001</v>
      </c>
      <c r="M196">
        <v>326046.65999999997</v>
      </c>
      <c r="N196">
        <v>6</v>
      </c>
    </row>
    <row r="197" spans="1:14">
      <c r="A197" t="s">
        <v>909</v>
      </c>
      <c r="B197">
        <v>26010144003</v>
      </c>
      <c r="C197" t="s">
        <v>723</v>
      </c>
      <c r="D197" t="s">
        <v>915</v>
      </c>
      <c r="E197">
        <v>5</v>
      </c>
      <c r="F197" t="s">
        <v>912</v>
      </c>
      <c r="G197" t="s">
        <v>912</v>
      </c>
      <c r="H197" t="s">
        <v>728</v>
      </c>
      <c r="I197" t="s">
        <v>729</v>
      </c>
      <c r="J197">
        <v>0</v>
      </c>
      <c r="K197">
        <v>279000</v>
      </c>
      <c r="L197">
        <v>0.73</v>
      </c>
      <c r="M197">
        <v>36.47</v>
      </c>
      <c r="N197">
        <v>6</v>
      </c>
    </row>
    <row r="198" spans="1:14">
      <c r="A198" t="s">
        <v>909</v>
      </c>
      <c r="B198">
        <v>26010144003</v>
      </c>
      <c r="C198" t="s">
        <v>723</v>
      </c>
      <c r="D198" t="s">
        <v>915</v>
      </c>
      <c r="E198">
        <v>5</v>
      </c>
      <c r="F198" t="s">
        <v>912</v>
      </c>
      <c r="G198" t="s">
        <v>912</v>
      </c>
      <c r="H198" t="s">
        <v>730</v>
      </c>
      <c r="I198" t="s">
        <v>731</v>
      </c>
      <c r="J198">
        <v>0</v>
      </c>
      <c r="K198">
        <v>590000</v>
      </c>
      <c r="L198">
        <v>1.54</v>
      </c>
      <c r="M198">
        <v>77.11</v>
      </c>
      <c r="N198">
        <v>6</v>
      </c>
    </row>
    <row r="199" spans="1:14">
      <c r="A199" t="s">
        <v>909</v>
      </c>
      <c r="B199">
        <v>26010144003</v>
      </c>
      <c r="C199" t="s">
        <v>723</v>
      </c>
      <c r="D199" t="s">
        <v>915</v>
      </c>
      <c r="E199">
        <v>5</v>
      </c>
      <c r="F199" t="s">
        <v>912</v>
      </c>
      <c r="G199" t="s">
        <v>912</v>
      </c>
      <c r="H199" t="s">
        <v>732</v>
      </c>
      <c r="I199" t="s">
        <v>733</v>
      </c>
      <c r="J199">
        <v>0</v>
      </c>
      <c r="K199">
        <v>1500000</v>
      </c>
      <c r="L199">
        <v>0.67</v>
      </c>
      <c r="M199">
        <v>192.8</v>
      </c>
      <c r="N199">
        <v>6</v>
      </c>
    </row>
    <row r="200" spans="1:14">
      <c r="A200" t="s">
        <v>909</v>
      </c>
      <c r="B200">
        <v>26010144003</v>
      </c>
      <c r="C200" t="s">
        <v>723</v>
      </c>
      <c r="D200" t="s">
        <v>915</v>
      </c>
      <c r="E200">
        <v>5</v>
      </c>
      <c r="F200" t="s">
        <v>912</v>
      </c>
      <c r="G200" t="s">
        <v>912</v>
      </c>
      <c r="H200" t="s">
        <v>1367</v>
      </c>
      <c r="I200" t="s">
        <v>1368</v>
      </c>
      <c r="J200">
        <v>4850103</v>
      </c>
      <c r="K200">
        <v>5817285</v>
      </c>
      <c r="L200">
        <v>611.08000000000004</v>
      </c>
      <c r="M200">
        <v>734.96</v>
      </c>
      <c r="N200">
        <v>6</v>
      </c>
    </row>
    <row r="201" spans="1:14">
      <c r="A201" t="s">
        <v>909</v>
      </c>
      <c r="B201">
        <v>26010144003</v>
      </c>
      <c r="C201" t="s">
        <v>723</v>
      </c>
      <c r="D201" t="s">
        <v>915</v>
      </c>
      <c r="E201">
        <v>5</v>
      </c>
      <c r="F201" t="s">
        <v>912</v>
      </c>
      <c r="G201" t="s">
        <v>912</v>
      </c>
      <c r="H201" t="s">
        <v>734</v>
      </c>
      <c r="I201" t="s">
        <v>735</v>
      </c>
      <c r="J201">
        <v>0</v>
      </c>
      <c r="K201">
        <v>9000000</v>
      </c>
      <c r="L201">
        <v>23.55</v>
      </c>
      <c r="M201">
        <v>1176.3</v>
      </c>
      <c r="N201">
        <v>6</v>
      </c>
    </row>
    <row r="202" spans="1:14">
      <c r="A202" t="s">
        <v>909</v>
      </c>
      <c r="B202">
        <v>26010144003</v>
      </c>
      <c r="C202" t="s">
        <v>723</v>
      </c>
      <c r="D202" t="s">
        <v>915</v>
      </c>
      <c r="E202">
        <v>5</v>
      </c>
      <c r="F202" t="s">
        <v>912</v>
      </c>
      <c r="G202" t="s">
        <v>912</v>
      </c>
      <c r="H202" t="s">
        <v>1017</v>
      </c>
      <c r="I202" t="s">
        <v>1018</v>
      </c>
      <c r="J202">
        <v>0</v>
      </c>
      <c r="K202">
        <v>393043555</v>
      </c>
      <c r="L202">
        <v>169.79</v>
      </c>
      <c r="M202">
        <v>50512.160000000003</v>
      </c>
      <c r="N202">
        <v>6</v>
      </c>
    </row>
    <row r="203" spans="1:14">
      <c r="A203" t="s">
        <v>909</v>
      </c>
      <c r="B203">
        <v>3</v>
      </c>
      <c r="C203" t="s">
        <v>39</v>
      </c>
      <c r="D203" t="s">
        <v>915</v>
      </c>
      <c r="E203">
        <v>1</v>
      </c>
      <c r="F203" t="s">
        <v>911</v>
      </c>
      <c r="G203" t="s">
        <v>911</v>
      </c>
      <c r="J203">
        <v>923051994</v>
      </c>
      <c r="K203">
        <v>14220652987</v>
      </c>
      <c r="L203">
        <v>115501.91</v>
      </c>
      <c r="M203">
        <v>2046940.96</v>
      </c>
      <c r="N203">
        <v>6</v>
      </c>
    </row>
    <row r="204" spans="1:14">
      <c r="A204" t="s">
        <v>909</v>
      </c>
      <c r="B204">
        <v>31</v>
      </c>
      <c r="C204" t="s">
        <v>738</v>
      </c>
      <c r="D204" t="s">
        <v>915</v>
      </c>
      <c r="E204">
        <v>2</v>
      </c>
      <c r="F204" t="s">
        <v>911</v>
      </c>
      <c r="G204" t="s">
        <v>911</v>
      </c>
      <c r="J204">
        <v>923051994</v>
      </c>
      <c r="K204">
        <v>14220652987</v>
      </c>
      <c r="L204">
        <v>115501.91</v>
      </c>
      <c r="M204">
        <v>2046940.96</v>
      </c>
      <c r="N204">
        <v>6</v>
      </c>
    </row>
    <row r="205" spans="1:14">
      <c r="A205" t="s">
        <v>909</v>
      </c>
      <c r="B205">
        <v>31010</v>
      </c>
      <c r="C205" t="s">
        <v>740</v>
      </c>
      <c r="D205" t="s">
        <v>915</v>
      </c>
      <c r="E205">
        <v>3</v>
      </c>
      <c r="F205" t="s">
        <v>911</v>
      </c>
      <c r="G205" t="s">
        <v>911</v>
      </c>
      <c r="J205">
        <v>0</v>
      </c>
      <c r="K205">
        <v>12214000000</v>
      </c>
      <c r="L205">
        <v>0</v>
      </c>
      <c r="M205">
        <v>1679606.61</v>
      </c>
      <c r="N205">
        <v>6</v>
      </c>
    </row>
    <row r="206" spans="1:14">
      <c r="A206" t="s">
        <v>909</v>
      </c>
      <c r="B206">
        <v>31010502</v>
      </c>
      <c r="C206" t="s">
        <v>740</v>
      </c>
      <c r="D206" t="s">
        <v>915</v>
      </c>
      <c r="E206">
        <v>4</v>
      </c>
      <c r="F206" t="s">
        <v>911</v>
      </c>
      <c r="G206" t="s">
        <v>911</v>
      </c>
      <c r="J206">
        <v>0</v>
      </c>
      <c r="K206">
        <v>12214000000</v>
      </c>
      <c r="L206">
        <v>0</v>
      </c>
      <c r="M206">
        <v>1679606.61</v>
      </c>
      <c r="N206">
        <v>6</v>
      </c>
    </row>
    <row r="207" spans="1:14">
      <c r="A207" t="s">
        <v>909</v>
      </c>
      <c r="B207">
        <v>31010502001</v>
      </c>
      <c r="C207" t="s">
        <v>743</v>
      </c>
      <c r="D207" t="s">
        <v>915</v>
      </c>
      <c r="E207">
        <v>5</v>
      </c>
      <c r="F207" t="s">
        <v>912</v>
      </c>
      <c r="G207" t="s">
        <v>911</v>
      </c>
      <c r="J207">
        <v>0</v>
      </c>
      <c r="K207">
        <v>12214000000</v>
      </c>
      <c r="L207">
        <v>0</v>
      </c>
      <c r="M207">
        <v>1679606.61</v>
      </c>
      <c r="N207">
        <v>6</v>
      </c>
    </row>
    <row r="208" spans="1:14">
      <c r="A208" t="s">
        <v>909</v>
      </c>
      <c r="B208">
        <v>31020</v>
      </c>
      <c r="C208" t="s">
        <v>745</v>
      </c>
      <c r="D208" t="s">
        <v>915</v>
      </c>
      <c r="E208">
        <v>3</v>
      </c>
      <c r="F208" t="s">
        <v>911</v>
      </c>
      <c r="G208" t="s">
        <v>911</v>
      </c>
      <c r="J208">
        <v>0</v>
      </c>
      <c r="K208">
        <v>1724549</v>
      </c>
      <c r="L208">
        <v>0</v>
      </c>
      <c r="M208">
        <v>108676.03</v>
      </c>
      <c r="N208">
        <v>6</v>
      </c>
    </row>
    <row r="209" spans="1:14">
      <c r="A209" t="s">
        <v>909</v>
      </c>
      <c r="B209">
        <v>31020504</v>
      </c>
      <c r="C209" t="s">
        <v>745</v>
      </c>
      <c r="D209" t="s">
        <v>915</v>
      </c>
      <c r="E209">
        <v>4</v>
      </c>
      <c r="F209" t="s">
        <v>911</v>
      </c>
      <c r="G209" t="s">
        <v>911</v>
      </c>
      <c r="J209">
        <v>0</v>
      </c>
      <c r="K209">
        <v>1724549</v>
      </c>
      <c r="L209">
        <v>0</v>
      </c>
      <c r="M209">
        <v>108676.03</v>
      </c>
      <c r="N209">
        <v>6</v>
      </c>
    </row>
    <row r="210" spans="1:14">
      <c r="A210" t="s">
        <v>909</v>
      </c>
      <c r="B210">
        <v>31020504001</v>
      </c>
      <c r="C210" t="s">
        <v>748</v>
      </c>
      <c r="D210" t="s">
        <v>915</v>
      </c>
      <c r="E210">
        <v>5</v>
      </c>
      <c r="F210" t="s">
        <v>912</v>
      </c>
      <c r="G210" t="s">
        <v>911</v>
      </c>
      <c r="J210">
        <v>0</v>
      </c>
      <c r="K210">
        <v>1724549</v>
      </c>
      <c r="L210">
        <v>0</v>
      </c>
      <c r="M210">
        <v>108676.03</v>
      </c>
      <c r="N210">
        <v>6</v>
      </c>
    </row>
    <row r="211" spans="1:14">
      <c r="A211" t="s">
        <v>909</v>
      </c>
      <c r="B211">
        <v>31030</v>
      </c>
      <c r="C211" t="s">
        <v>155</v>
      </c>
      <c r="D211" t="s">
        <v>915</v>
      </c>
      <c r="E211">
        <v>3</v>
      </c>
      <c r="F211" t="s">
        <v>911</v>
      </c>
      <c r="G211" t="s">
        <v>911</v>
      </c>
      <c r="J211">
        <v>0</v>
      </c>
      <c r="K211">
        <v>52715590</v>
      </c>
      <c r="L211">
        <v>0</v>
      </c>
      <c r="M211">
        <v>6688.79</v>
      </c>
      <c r="N211">
        <v>6</v>
      </c>
    </row>
    <row r="212" spans="1:14">
      <c r="A212" t="s">
        <v>909</v>
      </c>
      <c r="B212">
        <v>31030506</v>
      </c>
      <c r="C212" t="s">
        <v>155</v>
      </c>
      <c r="D212" t="s">
        <v>915</v>
      </c>
      <c r="E212">
        <v>4</v>
      </c>
      <c r="F212" t="s">
        <v>911</v>
      </c>
      <c r="G212" t="s">
        <v>911</v>
      </c>
      <c r="J212">
        <v>0</v>
      </c>
      <c r="K212">
        <v>52715590</v>
      </c>
      <c r="L212">
        <v>0</v>
      </c>
      <c r="M212">
        <v>6688.79</v>
      </c>
      <c r="N212">
        <v>6</v>
      </c>
    </row>
    <row r="213" spans="1:14">
      <c r="A213" t="s">
        <v>909</v>
      </c>
      <c r="B213">
        <v>31030506001</v>
      </c>
      <c r="C213" t="s">
        <v>752</v>
      </c>
      <c r="D213" t="s">
        <v>915</v>
      </c>
      <c r="E213">
        <v>5</v>
      </c>
      <c r="F213" t="s">
        <v>912</v>
      </c>
      <c r="G213" t="s">
        <v>911</v>
      </c>
      <c r="J213">
        <v>0</v>
      </c>
      <c r="K213">
        <v>52715590</v>
      </c>
      <c r="L213">
        <v>0</v>
      </c>
      <c r="M213">
        <v>6688.79</v>
      </c>
      <c r="N213">
        <v>6</v>
      </c>
    </row>
    <row r="214" spans="1:14">
      <c r="A214" t="s">
        <v>909</v>
      </c>
      <c r="B214">
        <v>31040</v>
      </c>
      <c r="C214" t="s">
        <v>754</v>
      </c>
      <c r="D214" t="s">
        <v>915</v>
      </c>
      <c r="E214">
        <v>3</v>
      </c>
      <c r="F214" t="s">
        <v>911</v>
      </c>
      <c r="G214" t="s">
        <v>911</v>
      </c>
      <c r="J214">
        <v>923051994</v>
      </c>
      <c r="K214">
        <v>1952212848</v>
      </c>
      <c r="L214">
        <v>115501.91</v>
      </c>
      <c r="M214">
        <v>251969.53</v>
      </c>
      <c r="N214">
        <v>6</v>
      </c>
    </row>
    <row r="215" spans="1:14">
      <c r="A215" t="s">
        <v>909</v>
      </c>
      <c r="B215">
        <v>31040518</v>
      </c>
      <c r="C215" t="s">
        <v>760</v>
      </c>
      <c r="D215" t="s">
        <v>915</v>
      </c>
      <c r="E215">
        <v>4</v>
      </c>
      <c r="F215" t="s">
        <v>911</v>
      </c>
      <c r="G215" t="s">
        <v>911</v>
      </c>
      <c r="J215">
        <v>0</v>
      </c>
      <c r="K215">
        <v>1029160854</v>
      </c>
      <c r="L215">
        <v>0</v>
      </c>
      <c r="M215">
        <v>134627.54</v>
      </c>
      <c r="N215">
        <v>6</v>
      </c>
    </row>
    <row r="216" spans="1:14">
      <c r="A216" t="s">
        <v>909</v>
      </c>
      <c r="B216">
        <v>31040518001</v>
      </c>
      <c r="C216" t="s">
        <v>201</v>
      </c>
      <c r="D216" t="s">
        <v>915</v>
      </c>
      <c r="E216">
        <v>5</v>
      </c>
      <c r="F216" t="s">
        <v>912</v>
      </c>
      <c r="G216" t="s">
        <v>911</v>
      </c>
      <c r="J216">
        <v>0</v>
      </c>
      <c r="K216">
        <v>1029160854</v>
      </c>
      <c r="L216">
        <v>0</v>
      </c>
      <c r="M216">
        <v>134627.54</v>
      </c>
      <c r="N216">
        <v>6</v>
      </c>
    </row>
    <row r="217" spans="1:14">
      <c r="A217" t="s">
        <v>909</v>
      </c>
      <c r="B217">
        <v>6</v>
      </c>
      <c r="C217" t="s">
        <v>763</v>
      </c>
      <c r="D217" t="s">
        <v>915</v>
      </c>
      <c r="E217">
        <v>1</v>
      </c>
      <c r="F217" t="s">
        <v>911</v>
      </c>
      <c r="G217" t="s">
        <v>911</v>
      </c>
      <c r="J217">
        <v>4316674755</v>
      </c>
      <c r="K217">
        <v>8671092832</v>
      </c>
      <c r="L217">
        <v>1101710.57</v>
      </c>
      <c r="M217">
        <v>1652211.23</v>
      </c>
      <c r="N217">
        <v>6</v>
      </c>
    </row>
    <row r="218" spans="1:14">
      <c r="A218" t="s">
        <v>909</v>
      </c>
      <c r="B218">
        <v>61</v>
      </c>
      <c r="C218" t="s">
        <v>54</v>
      </c>
      <c r="D218" t="s">
        <v>915</v>
      </c>
      <c r="E218">
        <v>2</v>
      </c>
      <c r="F218" t="s">
        <v>911</v>
      </c>
      <c r="G218" t="s">
        <v>911</v>
      </c>
      <c r="J218">
        <v>4316674755</v>
      </c>
      <c r="K218">
        <v>8671092832</v>
      </c>
      <c r="L218">
        <v>1101710.57</v>
      </c>
      <c r="M218">
        <v>1652211.23</v>
      </c>
      <c r="N218">
        <v>6</v>
      </c>
    </row>
    <row r="219" spans="1:14">
      <c r="A219" t="s">
        <v>909</v>
      </c>
      <c r="B219">
        <v>61010</v>
      </c>
      <c r="C219" t="s">
        <v>766</v>
      </c>
      <c r="D219" t="s">
        <v>915</v>
      </c>
      <c r="E219">
        <v>3</v>
      </c>
      <c r="F219" t="s">
        <v>911</v>
      </c>
      <c r="G219" t="s">
        <v>911</v>
      </c>
      <c r="J219">
        <v>927168</v>
      </c>
      <c r="K219">
        <v>1493758000</v>
      </c>
      <c r="L219">
        <v>116.5</v>
      </c>
      <c r="M219">
        <v>187879.35</v>
      </c>
      <c r="N219">
        <v>6</v>
      </c>
    </row>
    <row r="220" spans="1:14">
      <c r="A220" t="s">
        <v>909</v>
      </c>
      <c r="B220">
        <v>61010702</v>
      </c>
      <c r="C220" t="s">
        <v>768</v>
      </c>
      <c r="D220" t="s">
        <v>915</v>
      </c>
      <c r="E220">
        <v>4</v>
      </c>
      <c r="F220" t="s">
        <v>911</v>
      </c>
      <c r="G220" t="s">
        <v>911</v>
      </c>
      <c r="J220">
        <v>880228</v>
      </c>
      <c r="K220">
        <v>1385552086</v>
      </c>
      <c r="L220">
        <v>110.62</v>
      </c>
      <c r="M220">
        <v>174327.24</v>
      </c>
      <c r="N220">
        <v>6</v>
      </c>
    </row>
    <row r="221" spans="1:14">
      <c r="A221" t="s">
        <v>909</v>
      </c>
      <c r="B221">
        <v>61010702002</v>
      </c>
      <c r="C221" t="s">
        <v>1485</v>
      </c>
      <c r="D221" t="s">
        <v>915</v>
      </c>
      <c r="E221">
        <v>5</v>
      </c>
      <c r="F221" t="s">
        <v>912</v>
      </c>
      <c r="G221" t="s">
        <v>911</v>
      </c>
      <c r="J221">
        <v>880228</v>
      </c>
      <c r="K221">
        <v>1385552086</v>
      </c>
      <c r="L221">
        <v>110.62</v>
      </c>
      <c r="M221">
        <v>174327.24</v>
      </c>
      <c r="N221">
        <v>6</v>
      </c>
    </row>
    <row r="222" spans="1:14">
      <c r="A222" t="s">
        <v>909</v>
      </c>
      <c r="B222">
        <v>61010706</v>
      </c>
      <c r="C222" t="s">
        <v>768</v>
      </c>
      <c r="D222" t="s">
        <v>915</v>
      </c>
      <c r="E222">
        <v>4</v>
      </c>
      <c r="F222" t="s">
        <v>911</v>
      </c>
      <c r="G222" t="s">
        <v>911</v>
      </c>
      <c r="J222">
        <v>46940</v>
      </c>
      <c r="K222">
        <v>108205914</v>
      </c>
      <c r="L222">
        <v>5.88</v>
      </c>
      <c r="M222">
        <v>13552.11</v>
      </c>
      <c r="N222">
        <v>6</v>
      </c>
    </row>
    <row r="223" spans="1:14">
      <c r="A223" t="s">
        <v>909</v>
      </c>
      <c r="B223">
        <v>61010706001</v>
      </c>
      <c r="C223" t="s">
        <v>1486</v>
      </c>
      <c r="D223" t="s">
        <v>915</v>
      </c>
      <c r="E223">
        <v>5</v>
      </c>
      <c r="F223" t="s">
        <v>912</v>
      </c>
      <c r="G223" t="s">
        <v>911</v>
      </c>
      <c r="J223">
        <v>0</v>
      </c>
      <c r="K223">
        <v>94568500</v>
      </c>
      <c r="L223">
        <v>0</v>
      </c>
      <c r="M223">
        <v>11845.38</v>
      </c>
      <c r="N223">
        <v>6</v>
      </c>
    </row>
    <row r="224" spans="1:14">
      <c r="A224" t="s">
        <v>909</v>
      </c>
      <c r="B224">
        <v>61010706002</v>
      </c>
      <c r="C224" t="s">
        <v>1487</v>
      </c>
      <c r="D224" t="s">
        <v>915</v>
      </c>
      <c r="E224">
        <v>5</v>
      </c>
      <c r="F224" t="s">
        <v>912</v>
      </c>
      <c r="G224" t="s">
        <v>911</v>
      </c>
      <c r="J224">
        <v>46940</v>
      </c>
      <c r="K224">
        <v>13637414</v>
      </c>
      <c r="L224">
        <v>5.88</v>
      </c>
      <c r="M224">
        <v>1706.73</v>
      </c>
      <c r="N224">
        <v>6</v>
      </c>
    </row>
    <row r="225" spans="1:14">
      <c r="A225" t="s">
        <v>909</v>
      </c>
      <c r="B225">
        <v>61030</v>
      </c>
      <c r="C225" t="s">
        <v>774</v>
      </c>
      <c r="D225" t="s">
        <v>915</v>
      </c>
      <c r="E225">
        <v>3</v>
      </c>
      <c r="F225" t="s">
        <v>911</v>
      </c>
      <c r="G225" t="s">
        <v>911</v>
      </c>
      <c r="J225">
        <v>0</v>
      </c>
      <c r="K225">
        <v>599565333</v>
      </c>
      <c r="L225">
        <v>0</v>
      </c>
      <c r="M225">
        <v>76000.070000000007</v>
      </c>
      <c r="N225">
        <v>6</v>
      </c>
    </row>
    <row r="226" spans="1:14">
      <c r="A226" t="s">
        <v>909</v>
      </c>
      <c r="B226">
        <v>61030726</v>
      </c>
      <c r="C226" t="s">
        <v>774</v>
      </c>
      <c r="D226" t="s">
        <v>915</v>
      </c>
      <c r="E226">
        <v>4</v>
      </c>
      <c r="F226" t="s">
        <v>911</v>
      </c>
      <c r="G226" t="s">
        <v>911</v>
      </c>
      <c r="J226">
        <v>0</v>
      </c>
      <c r="K226">
        <v>599565333</v>
      </c>
      <c r="L226">
        <v>0</v>
      </c>
      <c r="M226">
        <v>76000.070000000007</v>
      </c>
      <c r="N226">
        <v>6</v>
      </c>
    </row>
    <row r="227" spans="1:14">
      <c r="A227" t="s">
        <v>909</v>
      </c>
      <c r="B227">
        <v>61030726002</v>
      </c>
      <c r="C227" t="s">
        <v>923</v>
      </c>
      <c r="D227" t="s">
        <v>915</v>
      </c>
      <c r="E227">
        <v>5</v>
      </c>
      <c r="F227" t="s">
        <v>912</v>
      </c>
      <c r="G227" t="s">
        <v>911</v>
      </c>
      <c r="J227">
        <v>0</v>
      </c>
      <c r="K227">
        <v>599565333</v>
      </c>
      <c r="L227">
        <v>0</v>
      </c>
      <c r="M227">
        <v>76000.070000000007</v>
      </c>
      <c r="N227">
        <v>6</v>
      </c>
    </row>
    <row r="228" spans="1:14">
      <c r="A228" t="s">
        <v>909</v>
      </c>
      <c r="B228">
        <v>61040</v>
      </c>
      <c r="C228" t="s">
        <v>779</v>
      </c>
      <c r="D228" t="s">
        <v>915</v>
      </c>
      <c r="E228">
        <v>3</v>
      </c>
      <c r="F228" t="s">
        <v>911</v>
      </c>
      <c r="G228" t="s">
        <v>911</v>
      </c>
      <c r="J228">
        <v>3916265</v>
      </c>
      <c r="K228">
        <v>1332440564</v>
      </c>
      <c r="L228">
        <v>491.68</v>
      </c>
      <c r="M228">
        <v>167320.92000000001</v>
      </c>
      <c r="N228">
        <v>6</v>
      </c>
    </row>
    <row r="229" spans="1:14">
      <c r="A229" t="s">
        <v>909</v>
      </c>
      <c r="B229">
        <v>61040730</v>
      </c>
      <c r="C229" t="s">
        <v>781</v>
      </c>
      <c r="D229" t="s">
        <v>915</v>
      </c>
      <c r="E229">
        <v>4</v>
      </c>
      <c r="F229" t="s">
        <v>911</v>
      </c>
      <c r="G229" t="s">
        <v>911</v>
      </c>
      <c r="J229">
        <v>427</v>
      </c>
      <c r="K229">
        <v>881334747</v>
      </c>
      <c r="L229">
        <v>0.05</v>
      </c>
      <c r="M229">
        <v>110527.38</v>
      </c>
      <c r="N229">
        <v>6</v>
      </c>
    </row>
    <row r="230" spans="1:14">
      <c r="A230" t="s">
        <v>909</v>
      </c>
      <c r="B230">
        <v>61040730001</v>
      </c>
      <c r="C230" t="s">
        <v>1488</v>
      </c>
      <c r="D230" t="s">
        <v>915</v>
      </c>
      <c r="E230">
        <v>5</v>
      </c>
      <c r="F230" t="s">
        <v>912</v>
      </c>
      <c r="G230" t="s">
        <v>911</v>
      </c>
      <c r="J230">
        <v>0</v>
      </c>
      <c r="K230">
        <v>364102011</v>
      </c>
      <c r="L230">
        <v>0</v>
      </c>
      <c r="M230">
        <v>45826.74</v>
      </c>
      <c r="N230">
        <v>6</v>
      </c>
    </row>
    <row r="231" spans="1:14">
      <c r="A231" t="s">
        <v>909</v>
      </c>
      <c r="B231">
        <v>61040730002</v>
      </c>
      <c r="C231" t="s">
        <v>1489</v>
      </c>
      <c r="D231" t="s">
        <v>915</v>
      </c>
      <c r="E231">
        <v>5</v>
      </c>
      <c r="F231" t="s">
        <v>912</v>
      </c>
      <c r="G231" t="s">
        <v>911</v>
      </c>
      <c r="J231">
        <v>427</v>
      </c>
      <c r="K231">
        <v>72166065</v>
      </c>
      <c r="L231">
        <v>0.05</v>
      </c>
      <c r="M231">
        <v>9005.49</v>
      </c>
      <c r="N231">
        <v>6</v>
      </c>
    </row>
    <row r="232" spans="1:14">
      <c r="A232" t="s">
        <v>909</v>
      </c>
      <c r="B232">
        <v>61040730003</v>
      </c>
      <c r="C232" t="s">
        <v>1490</v>
      </c>
      <c r="D232" t="s">
        <v>915</v>
      </c>
      <c r="E232">
        <v>5</v>
      </c>
      <c r="F232" t="s">
        <v>912</v>
      </c>
      <c r="G232" t="s">
        <v>911</v>
      </c>
      <c r="J232">
        <v>0</v>
      </c>
      <c r="K232">
        <v>68666671</v>
      </c>
      <c r="L232">
        <v>0</v>
      </c>
      <c r="M232">
        <v>8629.39</v>
      </c>
      <c r="N232">
        <v>6</v>
      </c>
    </row>
    <row r="233" spans="1:14">
      <c r="A233" t="s">
        <v>909</v>
      </c>
      <c r="B233">
        <v>61040730008</v>
      </c>
      <c r="C233" t="s">
        <v>1492</v>
      </c>
      <c r="D233" t="s">
        <v>915</v>
      </c>
      <c r="E233">
        <v>5</v>
      </c>
      <c r="F233" t="s">
        <v>912</v>
      </c>
      <c r="G233" t="s">
        <v>911</v>
      </c>
      <c r="J233">
        <v>0</v>
      </c>
      <c r="K233">
        <v>376400000</v>
      </c>
      <c r="L233">
        <v>0</v>
      </c>
      <c r="M233">
        <v>47065.760000000002</v>
      </c>
      <c r="N233">
        <v>6</v>
      </c>
    </row>
    <row r="234" spans="1:14">
      <c r="A234" t="s">
        <v>909</v>
      </c>
      <c r="B234">
        <v>61040742</v>
      </c>
      <c r="C234" t="s">
        <v>785</v>
      </c>
      <c r="D234" t="s">
        <v>915</v>
      </c>
      <c r="E234">
        <v>4</v>
      </c>
      <c r="F234" t="s">
        <v>911</v>
      </c>
      <c r="G234" t="s">
        <v>911</v>
      </c>
      <c r="J234">
        <v>3915838</v>
      </c>
      <c r="K234">
        <v>252280990</v>
      </c>
      <c r="L234">
        <v>491.63</v>
      </c>
      <c r="M234">
        <v>31940.26</v>
      </c>
      <c r="N234">
        <v>6</v>
      </c>
    </row>
    <row r="235" spans="1:14">
      <c r="A235" t="s">
        <v>909</v>
      </c>
      <c r="B235">
        <v>61040742001</v>
      </c>
      <c r="C235" t="s">
        <v>919</v>
      </c>
      <c r="D235" t="s">
        <v>915</v>
      </c>
      <c r="E235">
        <v>5</v>
      </c>
      <c r="F235" t="s">
        <v>912</v>
      </c>
      <c r="G235" t="s">
        <v>911</v>
      </c>
      <c r="J235">
        <v>3915838</v>
      </c>
      <c r="K235">
        <v>218327751</v>
      </c>
      <c r="L235">
        <v>491.63</v>
      </c>
      <c r="M235">
        <v>27636.39</v>
      </c>
      <c r="N235">
        <v>6</v>
      </c>
    </row>
    <row r="236" spans="1:14">
      <c r="A236" t="s">
        <v>909</v>
      </c>
      <c r="B236">
        <v>61040742002</v>
      </c>
      <c r="C236" t="s">
        <v>1494</v>
      </c>
      <c r="D236" t="s">
        <v>915</v>
      </c>
      <c r="E236">
        <v>5</v>
      </c>
      <c r="F236" t="s">
        <v>912</v>
      </c>
      <c r="G236" t="s">
        <v>911</v>
      </c>
      <c r="J236">
        <v>0</v>
      </c>
      <c r="K236">
        <v>33953239</v>
      </c>
      <c r="L236">
        <v>0</v>
      </c>
      <c r="M236">
        <v>4303.87</v>
      </c>
      <c r="N236">
        <v>6</v>
      </c>
    </row>
    <row r="237" spans="1:14">
      <c r="A237" t="s">
        <v>909</v>
      </c>
      <c r="B237">
        <v>61040746</v>
      </c>
      <c r="C237" t="s">
        <v>789</v>
      </c>
      <c r="D237" t="s">
        <v>915</v>
      </c>
      <c r="E237">
        <v>4</v>
      </c>
      <c r="F237" t="s">
        <v>911</v>
      </c>
      <c r="G237" t="s">
        <v>911</v>
      </c>
      <c r="J237">
        <v>0</v>
      </c>
      <c r="K237">
        <v>198824827</v>
      </c>
      <c r="L237">
        <v>0</v>
      </c>
      <c r="M237">
        <v>24853.279999999999</v>
      </c>
      <c r="N237">
        <v>6</v>
      </c>
    </row>
    <row r="238" spans="1:14">
      <c r="A238" t="s">
        <v>909</v>
      </c>
      <c r="B238">
        <v>61040746001</v>
      </c>
      <c r="C238" t="s">
        <v>1495</v>
      </c>
      <c r="D238" t="s">
        <v>915</v>
      </c>
      <c r="E238">
        <v>5</v>
      </c>
      <c r="F238" t="s">
        <v>912</v>
      </c>
      <c r="G238" t="s">
        <v>911</v>
      </c>
      <c r="J238">
        <v>0</v>
      </c>
      <c r="K238">
        <v>79828501</v>
      </c>
      <c r="L238">
        <v>0</v>
      </c>
      <c r="M238">
        <v>9949.5</v>
      </c>
      <c r="N238">
        <v>6</v>
      </c>
    </row>
    <row r="239" spans="1:14">
      <c r="A239" t="s">
        <v>909</v>
      </c>
      <c r="B239">
        <v>61040746002</v>
      </c>
      <c r="C239" t="s">
        <v>1496</v>
      </c>
      <c r="D239" t="s">
        <v>915</v>
      </c>
      <c r="E239">
        <v>5</v>
      </c>
      <c r="F239" t="s">
        <v>912</v>
      </c>
      <c r="G239" t="s">
        <v>911</v>
      </c>
      <c r="J239">
        <v>0</v>
      </c>
      <c r="K239">
        <v>118610629</v>
      </c>
      <c r="L239">
        <v>0</v>
      </c>
      <c r="M239">
        <v>14855.41</v>
      </c>
      <c r="N239">
        <v>6</v>
      </c>
    </row>
    <row r="240" spans="1:14">
      <c r="A240" t="s">
        <v>909</v>
      </c>
      <c r="B240">
        <v>61040746006</v>
      </c>
      <c r="C240" t="s">
        <v>1371</v>
      </c>
      <c r="D240" t="s">
        <v>915</v>
      </c>
      <c r="E240">
        <v>5</v>
      </c>
      <c r="F240" t="s">
        <v>912</v>
      </c>
      <c r="G240" t="s">
        <v>911</v>
      </c>
      <c r="J240">
        <v>0</v>
      </c>
      <c r="K240">
        <v>385697</v>
      </c>
      <c r="L240">
        <v>0</v>
      </c>
      <c r="M240">
        <v>48.37</v>
      </c>
      <c r="N240">
        <v>6</v>
      </c>
    </row>
    <row r="241" spans="1:14">
      <c r="A241" t="s">
        <v>909</v>
      </c>
      <c r="B241">
        <v>61050</v>
      </c>
      <c r="C241" t="s">
        <v>793</v>
      </c>
      <c r="D241" t="s">
        <v>915</v>
      </c>
      <c r="E241">
        <v>3</v>
      </c>
      <c r="F241" t="s">
        <v>911</v>
      </c>
      <c r="G241" t="s">
        <v>911</v>
      </c>
      <c r="J241">
        <v>4311831322</v>
      </c>
      <c r="K241">
        <v>5204833695</v>
      </c>
      <c r="L241">
        <v>1101102.3899999999</v>
      </c>
      <c r="M241">
        <v>1215950.57</v>
      </c>
      <c r="N241">
        <v>6</v>
      </c>
    </row>
    <row r="242" spans="1:14">
      <c r="A242" t="s">
        <v>909</v>
      </c>
      <c r="B242">
        <v>61050758</v>
      </c>
      <c r="C242" t="s">
        <v>793</v>
      </c>
      <c r="D242" t="s">
        <v>915</v>
      </c>
      <c r="E242">
        <v>4</v>
      </c>
      <c r="F242" t="s">
        <v>911</v>
      </c>
      <c r="G242" t="s">
        <v>911</v>
      </c>
      <c r="J242">
        <v>4311831322</v>
      </c>
      <c r="K242">
        <v>5204833695</v>
      </c>
      <c r="L242">
        <v>1101102.3899999999</v>
      </c>
      <c r="M242">
        <v>1215950.57</v>
      </c>
      <c r="N242">
        <v>6</v>
      </c>
    </row>
    <row r="243" spans="1:14">
      <c r="A243" t="s">
        <v>909</v>
      </c>
      <c r="B243">
        <v>61050758002</v>
      </c>
      <c r="C243" t="s">
        <v>796</v>
      </c>
      <c r="D243" t="s">
        <v>915</v>
      </c>
      <c r="E243">
        <v>5</v>
      </c>
      <c r="F243" t="s">
        <v>912</v>
      </c>
      <c r="G243" t="s">
        <v>911</v>
      </c>
      <c r="J243">
        <v>112918</v>
      </c>
      <c r="K243">
        <v>364122</v>
      </c>
      <c r="L243">
        <v>14.2</v>
      </c>
      <c r="M243">
        <v>15.61</v>
      </c>
      <c r="N243">
        <v>6</v>
      </c>
    </row>
    <row r="244" spans="1:14">
      <c r="A244" t="s">
        <v>909</v>
      </c>
      <c r="B244">
        <v>61050758003</v>
      </c>
      <c r="C244" t="s">
        <v>798</v>
      </c>
      <c r="D244" t="s">
        <v>915</v>
      </c>
      <c r="E244">
        <v>5</v>
      </c>
      <c r="F244" t="s">
        <v>912</v>
      </c>
      <c r="G244" t="s">
        <v>911</v>
      </c>
      <c r="J244">
        <v>27529468</v>
      </c>
      <c r="K244">
        <v>146992586</v>
      </c>
      <c r="L244">
        <v>3484.7</v>
      </c>
      <c r="M244">
        <v>18516.53</v>
      </c>
      <c r="N244">
        <v>6</v>
      </c>
    </row>
    <row r="245" spans="1:14">
      <c r="A245" t="s">
        <v>909</v>
      </c>
      <c r="B245">
        <v>61050758004</v>
      </c>
      <c r="C245" t="s">
        <v>800</v>
      </c>
      <c r="D245" t="s">
        <v>915</v>
      </c>
      <c r="E245">
        <v>5</v>
      </c>
      <c r="F245" t="s">
        <v>912</v>
      </c>
      <c r="G245" t="s">
        <v>911</v>
      </c>
      <c r="J245">
        <v>775901</v>
      </c>
      <c r="K245">
        <v>29651067</v>
      </c>
      <c r="L245">
        <v>98.45</v>
      </c>
      <c r="M245">
        <v>3777.42</v>
      </c>
      <c r="N245">
        <v>6</v>
      </c>
    </row>
    <row r="246" spans="1:14">
      <c r="A246" t="s">
        <v>909</v>
      </c>
      <c r="B246">
        <v>61050758005</v>
      </c>
      <c r="C246" t="s">
        <v>802</v>
      </c>
      <c r="D246" t="s">
        <v>915</v>
      </c>
      <c r="E246">
        <v>5</v>
      </c>
      <c r="F246" t="s">
        <v>912</v>
      </c>
      <c r="G246" t="s">
        <v>911</v>
      </c>
      <c r="J246">
        <v>0</v>
      </c>
      <c r="K246">
        <v>379961</v>
      </c>
      <c r="L246">
        <v>0</v>
      </c>
      <c r="M246">
        <v>47.99</v>
      </c>
      <c r="N246">
        <v>6</v>
      </c>
    </row>
    <row r="247" spans="1:14">
      <c r="A247" t="s">
        <v>909</v>
      </c>
      <c r="B247">
        <v>61050758008</v>
      </c>
      <c r="C247" t="s">
        <v>1020</v>
      </c>
      <c r="D247" t="s">
        <v>915</v>
      </c>
      <c r="E247">
        <v>5</v>
      </c>
      <c r="F247" t="s">
        <v>912</v>
      </c>
      <c r="G247" t="s">
        <v>911</v>
      </c>
      <c r="J247">
        <v>2999031090</v>
      </c>
      <c r="K247">
        <v>3020191770</v>
      </c>
      <c r="L247">
        <v>936247.36</v>
      </c>
      <c r="M247">
        <v>938494.34</v>
      </c>
      <c r="N247">
        <v>6</v>
      </c>
    </row>
    <row r="248" spans="1:14">
      <c r="A248" t="s">
        <v>909</v>
      </c>
      <c r="B248">
        <v>61050758011</v>
      </c>
      <c r="C248" t="s">
        <v>953</v>
      </c>
      <c r="D248" t="s">
        <v>915</v>
      </c>
      <c r="E248">
        <v>5</v>
      </c>
      <c r="F248" t="s">
        <v>912</v>
      </c>
      <c r="G248" t="s">
        <v>911</v>
      </c>
      <c r="J248">
        <v>1284381945</v>
      </c>
      <c r="K248">
        <v>2007254189</v>
      </c>
      <c r="L248">
        <v>161257.68</v>
      </c>
      <c r="M248">
        <v>255098.68</v>
      </c>
      <c r="N248">
        <v>6</v>
      </c>
    </row>
    <row r="249" spans="1:14">
      <c r="A249" t="s">
        <v>909</v>
      </c>
      <c r="B249">
        <v>6107</v>
      </c>
      <c r="C249" t="s">
        <v>1372</v>
      </c>
      <c r="D249" t="s">
        <v>915</v>
      </c>
      <c r="E249">
        <v>3</v>
      </c>
      <c r="F249" t="s">
        <v>911</v>
      </c>
      <c r="G249" t="s">
        <v>911</v>
      </c>
      <c r="J249">
        <v>0</v>
      </c>
      <c r="K249">
        <v>40495240</v>
      </c>
      <c r="L249">
        <v>0</v>
      </c>
      <c r="M249">
        <v>5060.32</v>
      </c>
      <c r="N249">
        <v>6</v>
      </c>
    </row>
    <row r="250" spans="1:14">
      <c r="A250" t="s">
        <v>909</v>
      </c>
      <c r="B250">
        <v>61070768</v>
      </c>
      <c r="C250" t="s">
        <v>1373</v>
      </c>
      <c r="D250" t="s">
        <v>915</v>
      </c>
      <c r="E250">
        <v>4</v>
      </c>
      <c r="F250" t="s">
        <v>911</v>
      </c>
      <c r="G250" t="s">
        <v>911</v>
      </c>
      <c r="J250">
        <v>0</v>
      </c>
      <c r="K250">
        <v>40495240</v>
      </c>
      <c r="L250">
        <v>0</v>
      </c>
      <c r="M250">
        <v>5060.32</v>
      </c>
      <c r="N250">
        <v>6</v>
      </c>
    </row>
    <row r="251" spans="1:14">
      <c r="A251" t="s">
        <v>909</v>
      </c>
      <c r="B251">
        <v>61070768001</v>
      </c>
      <c r="C251" t="s">
        <v>1374</v>
      </c>
      <c r="D251" t="s">
        <v>915</v>
      </c>
      <c r="E251">
        <v>5</v>
      </c>
      <c r="F251" t="s">
        <v>912</v>
      </c>
      <c r="G251" t="s">
        <v>911</v>
      </c>
      <c r="J251">
        <v>0</v>
      </c>
      <c r="K251">
        <v>38080480</v>
      </c>
      <c r="L251">
        <v>0</v>
      </c>
      <c r="M251">
        <v>4756.16</v>
      </c>
      <c r="N251">
        <v>6</v>
      </c>
    </row>
    <row r="252" spans="1:14">
      <c r="A252" t="s">
        <v>909</v>
      </c>
      <c r="B252">
        <v>61070768003</v>
      </c>
      <c r="C252" t="s">
        <v>1375</v>
      </c>
      <c r="D252" t="s">
        <v>915</v>
      </c>
      <c r="E252">
        <v>5</v>
      </c>
      <c r="F252" t="s">
        <v>912</v>
      </c>
      <c r="G252" t="s">
        <v>911</v>
      </c>
      <c r="J252">
        <v>0</v>
      </c>
      <c r="K252">
        <v>1880839</v>
      </c>
      <c r="L252">
        <v>0</v>
      </c>
      <c r="M252">
        <v>236.44</v>
      </c>
      <c r="N252">
        <v>6</v>
      </c>
    </row>
    <row r="253" spans="1:14">
      <c r="A253" t="s">
        <v>909</v>
      </c>
      <c r="B253">
        <v>61070768004</v>
      </c>
      <c r="C253" t="s">
        <v>1498</v>
      </c>
      <c r="D253" t="s">
        <v>915</v>
      </c>
      <c r="E253">
        <v>5</v>
      </c>
      <c r="F253" t="s">
        <v>912</v>
      </c>
      <c r="G253" t="s">
        <v>911</v>
      </c>
      <c r="J253">
        <v>0</v>
      </c>
      <c r="K253">
        <v>533921</v>
      </c>
      <c r="L253">
        <v>0</v>
      </c>
      <c r="M253">
        <v>67.72</v>
      </c>
      <c r="N253">
        <v>6</v>
      </c>
    </row>
    <row r="254" spans="1:14">
      <c r="A254" t="s">
        <v>909</v>
      </c>
      <c r="B254">
        <v>7</v>
      </c>
      <c r="C254" t="s">
        <v>804</v>
      </c>
      <c r="D254" t="s">
        <v>910</v>
      </c>
      <c r="E254">
        <v>1</v>
      </c>
      <c r="F254" t="s">
        <v>911</v>
      </c>
      <c r="G254" t="s">
        <v>911</v>
      </c>
      <c r="J254">
        <v>3769900248</v>
      </c>
      <c r="K254">
        <v>444643025</v>
      </c>
      <c r="L254">
        <v>472327.44</v>
      </c>
      <c r="M254">
        <v>56454.32</v>
      </c>
      <c r="N254">
        <v>6</v>
      </c>
    </row>
    <row r="255" spans="1:14">
      <c r="A255" t="s">
        <v>909</v>
      </c>
      <c r="B255">
        <v>71</v>
      </c>
      <c r="C255" t="s">
        <v>806</v>
      </c>
      <c r="D255" t="s">
        <v>910</v>
      </c>
      <c r="E255">
        <v>2</v>
      </c>
      <c r="F255" t="s">
        <v>911</v>
      </c>
      <c r="G255" t="s">
        <v>911</v>
      </c>
      <c r="J255">
        <v>3769900248</v>
      </c>
      <c r="K255">
        <v>444643025</v>
      </c>
      <c r="L255">
        <v>472327.44</v>
      </c>
      <c r="M255">
        <v>56454.32</v>
      </c>
      <c r="N255">
        <v>6</v>
      </c>
    </row>
    <row r="256" spans="1:14">
      <c r="A256" t="s">
        <v>909</v>
      </c>
      <c r="B256">
        <v>71010</v>
      </c>
      <c r="C256" t="s">
        <v>808</v>
      </c>
      <c r="D256" t="s">
        <v>910</v>
      </c>
      <c r="E256">
        <v>3</v>
      </c>
      <c r="F256" t="s">
        <v>911</v>
      </c>
      <c r="G256" t="s">
        <v>911</v>
      </c>
      <c r="J256">
        <v>206342062</v>
      </c>
      <c r="K256">
        <v>57743426</v>
      </c>
      <c r="L256">
        <v>25940.48</v>
      </c>
      <c r="M256">
        <v>7276.75</v>
      </c>
      <c r="N256">
        <v>6</v>
      </c>
    </row>
    <row r="257" spans="1:14">
      <c r="A257" t="s">
        <v>909</v>
      </c>
      <c r="B257">
        <v>71010705</v>
      </c>
      <c r="C257" t="s">
        <v>813</v>
      </c>
      <c r="D257" t="s">
        <v>910</v>
      </c>
      <c r="E257">
        <v>4</v>
      </c>
      <c r="F257" t="s">
        <v>911</v>
      </c>
      <c r="G257" t="s">
        <v>911</v>
      </c>
      <c r="J257">
        <v>206342062</v>
      </c>
      <c r="K257">
        <v>57743426</v>
      </c>
      <c r="L257">
        <v>25940.48</v>
      </c>
      <c r="M257">
        <v>7276.75</v>
      </c>
      <c r="N257">
        <v>6</v>
      </c>
    </row>
    <row r="258" spans="1:14">
      <c r="A258" t="s">
        <v>909</v>
      </c>
      <c r="B258">
        <v>71010705001</v>
      </c>
      <c r="C258" t="s">
        <v>1096</v>
      </c>
      <c r="D258" t="s">
        <v>910</v>
      </c>
      <c r="E258">
        <v>5</v>
      </c>
      <c r="F258" t="s">
        <v>912</v>
      </c>
      <c r="G258" t="s">
        <v>911</v>
      </c>
      <c r="J258">
        <v>11433000</v>
      </c>
      <c r="K258">
        <v>0</v>
      </c>
      <c r="L258">
        <v>1426.74</v>
      </c>
      <c r="M258">
        <v>0</v>
      </c>
      <c r="N258">
        <v>6</v>
      </c>
    </row>
    <row r="259" spans="1:14">
      <c r="A259" t="s">
        <v>909</v>
      </c>
      <c r="B259">
        <v>71010705002</v>
      </c>
      <c r="C259" t="s">
        <v>815</v>
      </c>
      <c r="D259" t="s">
        <v>910</v>
      </c>
      <c r="E259">
        <v>5</v>
      </c>
      <c r="F259" t="s">
        <v>912</v>
      </c>
      <c r="G259" t="s">
        <v>911</v>
      </c>
      <c r="J259">
        <v>158955977</v>
      </c>
      <c r="K259">
        <v>54307309</v>
      </c>
      <c r="L259">
        <v>19980.259999999998</v>
      </c>
      <c r="M259">
        <v>6844.1</v>
      </c>
      <c r="N259">
        <v>6</v>
      </c>
    </row>
    <row r="260" spans="1:14">
      <c r="A260" t="s">
        <v>909</v>
      </c>
      <c r="B260">
        <v>71010705004</v>
      </c>
      <c r="C260" t="s">
        <v>1021</v>
      </c>
      <c r="D260" t="s">
        <v>910</v>
      </c>
      <c r="E260">
        <v>5</v>
      </c>
      <c r="F260" t="s">
        <v>912</v>
      </c>
      <c r="G260" t="s">
        <v>911</v>
      </c>
      <c r="J260">
        <v>5539988</v>
      </c>
      <c r="K260">
        <v>3166117</v>
      </c>
      <c r="L260">
        <v>696.19</v>
      </c>
      <c r="M260">
        <v>398.84</v>
      </c>
      <c r="N260">
        <v>6</v>
      </c>
    </row>
    <row r="261" spans="1:14">
      <c r="A261" t="s">
        <v>909</v>
      </c>
      <c r="B261">
        <v>71010705005</v>
      </c>
      <c r="C261" t="s">
        <v>1377</v>
      </c>
      <c r="D261" t="s">
        <v>910</v>
      </c>
      <c r="E261">
        <v>5</v>
      </c>
      <c r="F261" t="s">
        <v>912</v>
      </c>
      <c r="G261" t="s">
        <v>911</v>
      </c>
      <c r="J261">
        <v>3228810</v>
      </c>
      <c r="K261">
        <v>0</v>
      </c>
      <c r="L261">
        <v>407.82</v>
      </c>
      <c r="M261">
        <v>0</v>
      </c>
      <c r="N261">
        <v>6</v>
      </c>
    </row>
    <row r="262" spans="1:14">
      <c r="A262" t="s">
        <v>909</v>
      </c>
      <c r="B262">
        <v>71010705006</v>
      </c>
      <c r="C262" t="s">
        <v>817</v>
      </c>
      <c r="D262" t="s">
        <v>910</v>
      </c>
      <c r="E262">
        <v>5</v>
      </c>
      <c r="F262" t="s">
        <v>912</v>
      </c>
      <c r="G262" t="s">
        <v>911</v>
      </c>
      <c r="J262">
        <v>4238000</v>
      </c>
      <c r="K262">
        <v>0</v>
      </c>
      <c r="L262">
        <v>536.41999999999996</v>
      </c>
      <c r="M262">
        <v>0</v>
      </c>
      <c r="N262">
        <v>6</v>
      </c>
    </row>
    <row r="263" spans="1:14">
      <c r="A263" t="s">
        <v>909</v>
      </c>
      <c r="B263">
        <v>71010705007</v>
      </c>
      <c r="C263" t="s">
        <v>819</v>
      </c>
      <c r="D263" t="s">
        <v>910</v>
      </c>
      <c r="E263">
        <v>5</v>
      </c>
      <c r="F263" t="s">
        <v>912</v>
      </c>
      <c r="G263" t="s">
        <v>911</v>
      </c>
      <c r="J263">
        <v>22946287</v>
      </c>
      <c r="K263">
        <v>270000</v>
      </c>
      <c r="L263">
        <v>2893.05</v>
      </c>
      <c r="M263">
        <v>33.81</v>
      </c>
      <c r="N263">
        <v>6</v>
      </c>
    </row>
    <row r="264" spans="1:14">
      <c r="A264" t="s">
        <v>909</v>
      </c>
      <c r="B264">
        <v>71030</v>
      </c>
      <c r="C264" t="s">
        <v>1022</v>
      </c>
      <c r="D264" t="s">
        <v>910</v>
      </c>
      <c r="E264">
        <v>3</v>
      </c>
      <c r="F264" t="s">
        <v>911</v>
      </c>
      <c r="G264" t="s">
        <v>911</v>
      </c>
      <c r="J264">
        <v>818197376</v>
      </c>
      <c r="K264">
        <v>0</v>
      </c>
      <c r="L264">
        <v>102438</v>
      </c>
      <c r="M264">
        <v>0</v>
      </c>
      <c r="N264">
        <v>6</v>
      </c>
    </row>
    <row r="265" spans="1:14">
      <c r="A265" t="s">
        <v>909</v>
      </c>
      <c r="B265">
        <v>71030719</v>
      </c>
      <c r="C265" t="s">
        <v>1023</v>
      </c>
      <c r="D265" t="s">
        <v>910</v>
      </c>
      <c r="E265">
        <v>4</v>
      </c>
      <c r="F265" t="s">
        <v>911</v>
      </c>
      <c r="G265" t="s">
        <v>911</v>
      </c>
      <c r="J265">
        <v>818197376</v>
      </c>
      <c r="K265">
        <v>0</v>
      </c>
      <c r="L265">
        <v>102438</v>
      </c>
      <c r="M265">
        <v>0</v>
      </c>
      <c r="N265">
        <v>6</v>
      </c>
    </row>
    <row r="266" spans="1:14">
      <c r="A266" t="s">
        <v>909</v>
      </c>
      <c r="B266">
        <v>71030719001</v>
      </c>
      <c r="C266" t="s">
        <v>1499</v>
      </c>
      <c r="D266" t="s">
        <v>910</v>
      </c>
      <c r="E266">
        <v>5</v>
      </c>
      <c r="F266" t="s">
        <v>912</v>
      </c>
      <c r="G266" t="s">
        <v>911</v>
      </c>
      <c r="J266">
        <v>399148954</v>
      </c>
      <c r="K266">
        <v>0</v>
      </c>
      <c r="L266">
        <v>49991.76</v>
      </c>
      <c r="M266">
        <v>0</v>
      </c>
      <c r="N266">
        <v>6</v>
      </c>
    </row>
    <row r="267" spans="1:14">
      <c r="A267" t="s">
        <v>909</v>
      </c>
      <c r="B267">
        <v>71030719005</v>
      </c>
      <c r="C267" t="s">
        <v>1378</v>
      </c>
      <c r="D267" t="s">
        <v>910</v>
      </c>
      <c r="E267">
        <v>5</v>
      </c>
      <c r="F267" t="s">
        <v>912</v>
      </c>
      <c r="G267" t="s">
        <v>911</v>
      </c>
      <c r="J267">
        <v>26498602</v>
      </c>
      <c r="K267">
        <v>0</v>
      </c>
      <c r="L267">
        <v>3338.16</v>
      </c>
      <c r="M267">
        <v>0</v>
      </c>
      <c r="N267">
        <v>6</v>
      </c>
    </row>
    <row r="268" spans="1:14">
      <c r="A268" t="s">
        <v>909</v>
      </c>
      <c r="B268">
        <v>71030719006</v>
      </c>
      <c r="C268" t="s">
        <v>1379</v>
      </c>
      <c r="D268" t="s">
        <v>910</v>
      </c>
      <c r="E268">
        <v>5</v>
      </c>
      <c r="F268" t="s">
        <v>912</v>
      </c>
      <c r="G268" t="s">
        <v>911</v>
      </c>
      <c r="J268">
        <v>33140428</v>
      </c>
      <c r="K268">
        <v>0</v>
      </c>
      <c r="L268">
        <v>4166.8500000000004</v>
      </c>
      <c r="M268">
        <v>0</v>
      </c>
      <c r="N268">
        <v>6</v>
      </c>
    </row>
    <row r="269" spans="1:14">
      <c r="A269" t="s">
        <v>909</v>
      </c>
      <c r="B269">
        <v>71030719007</v>
      </c>
      <c r="C269" t="s">
        <v>1501</v>
      </c>
      <c r="D269" t="s">
        <v>910</v>
      </c>
      <c r="E269">
        <v>5</v>
      </c>
      <c r="F269" t="s">
        <v>912</v>
      </c>
      <c r="G269" t="s">
        <v>911</v>
      </c>
      <c r="J269">
        <v>359409392</v>
      </c>
      <c r="K269">
        <v>0</v>
      </c>
      <c r="L269">
        <v>44941.23</v>
      </c>
      <c r="M269">
        <v>0</v>
      </c>
      <c r="N269">
        <v>6</v>
      </c>
    </row>
    <row r="270" spans="1:14">
      <c r="A270" t="s">
        <v>909</v>
      </c>
      <c r="B270">
        <v>71040</v>
      </c>
      <c r="C270" t="s">
        <v>821</v>
      </c>
      <c r="D270" t="s">
        <v>910</v>
      </c>
      <c r="E270">
        <v>3</v>
      </c>
      <c r="F270" t="s">
        <v>911</v>
      </c>
      <c r="G270" t="s">
        <v>911</v>
      </c>
      <c r="J270">
        <v>2707321613</v>
      </c>
      <c r="K270">
        <v>386899599</v>
      </c>
      <c r="L270">
        <v>339192.8</v>
      </c>
      <c r="M270">
        <v>49177.57</v>
      </c>
      <c r="N270">
        <v>6</v>
      </c>
    </row>
    <row r="271" spans="1:14">
      <c r="A271" t="s">
        <v>909</v>
      </c>
      <c r="B271">
        <v>71040733</v>
      </c>
      <c r="C271" t="s">
        <v>823</v>
      </c>
      <c r="D271" t="s">
        <v>910</v>
      </c>
      <c r="E271">
        <v>4</v>
      </c>
      <c r="F271" t="s">
        <v>911</v>
      </c>
      <c r="G271" t="s">
        <v>911</v>
      </c>
      <c r="J271">
        <v>2551205127</v>
      </c>
      <c r="K271">
        <v>386519382</v>
      </c>
      <c r="L271">
        <v>318642.8</v>
      </c>
      <c r="M271">
        <v>48714.58</v>
      </c>
      <c r="N271">
        <v>6</v>
      </c>
    </row>
    <row r="272" spans="1:14">
      <c r="A272" t="s">
        <v>909</v>
      </c>
      <c r="B272">
        <v>71040733001</v>
      </c>
      <c r="C272" t="s">
        <v>825</v>
      </c>
      <c r="D272" t="s">
        <v>910</v>
      </c>
      <c r="E272">
        <v>5</v>
      </c>
      <c r="F272" t="s">
        <v>912</v>
      </c>
      <c r="G272" t="s">
        <v>911</v>
      </c>
      <c r="J272">
        <v>1254005432</v>
      </c>
      <c r="K272">
        <v>383246656</v>
      </c>
      <c r="L272">
        <v>157592.59</v>
      </c>
      <c r="M272">
        <v>48304.66</v>
      </c>
      <c r="N272">
        <v>6</v>
      </c>
    </row>
    <row r="273" spans="1:14">
      <c r="A273" t="s">
        <v>909</v>
      </c>
      <c r="B273">
        <v>71040733005</v>
      </c>
      <c r="C273" t="s">
        <v>829</v>
      </c>
      <c r="D273" t="s">
        <v>910</v>
      </c>
      <c r="E273">
        <v>5</v>
      </c>
      <c r="F273" t="s">
        <v>912</v>
      </c>
      <c r="G273" t="s">
        <v>911</v>
      </c>
      <c r="J273">
        <v>1909091</v>
      </c>
      <c r="K273">
        <v>0</v>
      </c>
      <c r="L273">
        <v>241.97</v>
      </c>
      <c r="M273">
        <v>0</v>
      </c>
      <c r="N273">
        <v>6</v>
      </c>
    </row>
    <row r="274" spans="1:14">
      <c r="A274" t="s">
        <v>909</v>
      </c>
      <c r="B274">
        <v>71040733008</v>
      </c>
      <c r="C274" t="s">
        <v>831</v>
      </c>
      <c r="D274" t="s">
        <v>910</v>
      </c>
      <c r="E274">
        <v>5</v>
      </c>
      <c r="F274" t="s">
        <v>912</v>
      </c>
      <c r="G274" t="s">
        <v>911</v>
      </c>
      <c r="J274">
        <v>879253849</v>
      </c>
      <c r="K274">
        <v>0</v>
      </c>
      <c r="L274">
        <v>110642.41</v>
      </c>
      <c r="M274">
        <v>0</v>
      </c>
      <c r="N274">
        <v>6</v>
      </c>
    </row>
    <row r="275" spans="1:14">
      <c r="A275" t="s">
        <v>909</v>
      </c>
      <c r="B275">
        <v>71040733009</v>
      </c>
      <c r="C275" t="s">
        <v>417</v>
      </c>
      <c r="D275" t="s">
        <v>910</v>
      </c>
      <c r="E275">
        <v>5</v>
      </c>
      <c r="F275" t="s">
        <v>912</v>
      </c>
      <c r="G275" t="s">
        <v>911</v>
      </c>
      <c r="J275">
        <v>73271157</v>
      </c>
      <c r="K275">
        <v>0</v>
      </c>
      <c r="L275">
        <v>7050.58</v>
      </c>
      <c r="M275">
        <v>0</v>
      </c>
      <c r="N275">
        <v>6</v>
      </c>
    </row>
    <row r="276" spans="1:14">
      <c r="A276" t="s">
        <v>909</v>
      </c>
      <c r="B276">
        <v>71040733012</v>
      </c>
      <c r="C276" t="s">
        <v>834</v>
      </c>
      <c r="D276" t="s">
        <v>910</v>
      </c>
      <c r="E276">
        <v>5</v>
      </c>
      <c r="F276" t="s">
        <v>912</v>
      </c>
      <c r="G276" t="s">
        <v>911</v>
      </c>
      <c r="J276">
        <v>145076884</v>
      </c>
      <c r="K276">
        <v>0</v>
      </c>
      <c r="L276">
        <v>18256</v>
      </c>
      <c r="M276">
        <v>0</v>
      </c>
      <c r="N276">
        <v>6</v>
      </c>
    </row>
    <row r="277" spans="1:14">
      <c r="A277" t="s">
        <v>909</v>
      </c>
      <c r="B277">
        <v>71040733014</v>
      </c>
      <c r="C277" t="s">
        <v>1280</v>
      </c>
      <c r="D277" t="s">
        <v>910</v>
      </c>
      <c r="E277">
        <v>5</v>
      </c>
      <c r="F277" t="s">
        <v>912</v>
      </c>
      <c r="G277" t="s">
        <v>911</v>
      </c>
      <c r="J277">
        <v>1805000</v>
      </c>
      <c r="K277">
        <v>0</v>
      </c>
      <c r="L277">
        <v>226.27</v>
      </c>
      <c r="M277">
        <v>0</v>
      </c>
      <c r="N277">
        <v>6</v>
      </c>
    </row>
    <row r="278" spans="1:14">
      <c r="A278" t="s">
        <v>909</v>
      </c>
      <c r="B278">
        <v>71040733018</v>
      </c>
      <c r="C278" t="s">
        <v>838</v>
      </c>
      <c r="D278" t="s">
        <v>910</v>
      </c>
      <c r="E278">
        <v>5</v>
      </c>
      <c r="F278" t="s">
        <v>912</v>
      </c>
      <c r="G278" t="s">
        <v>911</v>
      </c>
      <c r="J278">
        <v>30992909</v>
      </c>
      <c r="K278">
        <v>818181</v>
      </c>
      <c r="L278">
        <v>3884.1</v>
      </c>
      <c r="M278">
        <v>103.61</v>
      </c>
      <c r="N278">
        <v>6</v>
      </c>
    </row>
    <row r="279" spans="1:14">
      <c r="A279" t="s">
        <v>909</v>
      </c>
      <c r="B279">
        <v>71040733020</v>
      </c>
      <c r="C279" t="s">
        <v>840</v>
      </c>
      <c r="D279" t="s">
        <v>910</v>
      </c>
      <c r="E279">
        <v>5</v>
      </c>
      <c r="F279" t="s">
        <v>912</v>
      </c>
      <c r="G279" t="s">
        <v>911</v>
      </c>
      <c r="J279">
        <v>2727272</v>
      </c>
      <c r="K279">
        <v>0</v>
      </c>
      <c r="L279">
        <v>345.43</v>
      </c>
      <c r="M279">
        <v>0</v>
      </c>
      <c r="N279">
        <v>6</v>
      </c>
    </row>
    <row r="280" spans="1:14">
      <c r="A280" t="s">
        <v>909</v>
      </c>
      <c r="B280">
        <v>71040733021</v>
      </c>
      <c r="C280" t="s">
        <v>1380</v>
      </c>
      <c r="D280" t="s">
        <v>910</v>
      </c>
      <c r="E280">
        <v>5</v>
      </c>
      <c r="F280" t="s">
        <v>912</v>
      </c>
      <c r="G280" t="s">
        <v>911</v>
      </c>
      <c r="J280">
        <v>7409091</v>
      </c>
      <c r="K280">
        <v>0</v>
      </c>
      <c r="L280">
        <v>928.49</v>
      </c>
      <c r="M280">
        <v>0</v>
      </c>
      <c r="N280">
        <v>6</v>
      </c>
    </row>
    <row r="281" spans="1:14">
      <c r="A281" t="s">
        <v>909</v>
      </c>
      <c r="B281">
        <v>71040733023</v>
      </c>
      <c r="C281" t="s">
        <v>1381</v>
      </c>
      <c r="D281" t="s">
        <v>910</v>
      </c>
      <c r="E281">
        <v>5</v>
      </c>
      <c r="F281" t="s">
        <v>912</v>
      </c>
      <c r="G281" t="s">
        <v>911</v>
      </c>
      <c r="J281">
        <v>2527738</v>
      </c>
      <c r="K281">
        <v>0</v>
      </c>
      <c r="L281">
        <v>316.06</v>
      </c>
      <c r="M281">
        <v>0</v>
      </c>
      <c r="N281">
        <v>6</v>
      </c>
    </row>
    <row r="282" spans="1:14">
      <c r="A282" t="s">
        <v>909</v>
      </c>
      <c r="B282">
        <v>71040733024</v>
      </c>
      <c r="C282" t="s">
        <v>842</v>
      </c>
      <c r="D282" t="s">
        <v>910</v>
      </c>
      <c r="E282">
        <v>5</v>
      </c>
      <c r="F282" t="s">
        <v>912</v>
      </c>
      <c r="G282" t="s">
        <v>911</v>
      </c>
      <c r="J282">
        <v>46951896</v>
      </c>
      <c r="K282">
        <v>0</v>
      </c>
      <c r="L282">
        <v>5917.38</v>
      </c>
      <c r="M282">
        <v>0</v>
      </c>
      <c r="N282">
        <v>6</v>
      </c>
    </row>
    <row r="283" spans="1:14">
      <c r="A283" t="s">
        <v>909</v>
      </c>
      <c r="B283">
        <v>71040733033</v>
      </c>
      <c r="C283" t="s">
        <v>846</v>
      </c>
      <c r="D283" t="s">
        <v>910</v>
      </c>
      <c r="E283">
        <v>5</v>
      </c>
      <c r="F283" t="s">
        <v>912</v>
      </c>
      <c r="G283" t="s">
        <v>911</v>
      </c>
      <c r="J283">
        <v>7477071</v>
      </c>
      <c r="K283">
        <v>0</v>
      </c>
      <c r="L283">
        <v>939.45</v>
      </c>
      <c r="M283">
        <v>0</v>
      </c>
      <c r="N283">
        <v>6</v>
      </c>
    </row>
    <row r="284" spans="1:14">
      <c r="A284" t="s">
        <v>909</v>
      </c>
      <c r="B284">
        <v>71040733038</v>
      </c>
      <c r="C284" t="s">
        <v>848</v>
      </c>
      <c r="D284" t="s">
        <v>910</v>
      </c>
      <c r="E284">
        <v>5</v>
      </c>
      <c r="F284" t="s">
        <v>912</v>
      </c>
      <c r="G284" t="s">
        <v>911</v>
      </c>
      <c r="J284">
        <v>3049092</v>
      </c>
      <c r="K284">
        <v>0</v>
      </c>
      <c r="L284">
        <v>384.17</v>
      </c>
      <c r="M284">
        <v>0</v>
      </c>
      <c r="N284">
        <v>6</v>
      </c>
    </row>
    <row r="285" spans="1:14">
      <c r="A285" t="s">
        <v>909</v>
      </c>
      <c r="B285">
        <v>71040733044</v>
      </c>
      <c r="C285" t="s">
        <v>1028</v>
      </c>
      <c r="D285" t="s">
        <v>910</v>
      </c>
      <c r="E285">
        <v>5</v>
      </c>
      <c r="F285" t="s">
        <v>912</v>
      </c>
      <c r="G285" t="s">
        <v>911</v>
      </c>
      <c r="J285">
        <v>472727</v>
      </c>
      <c r="K285">
        <v>0</v>
      </c>
      <c r="L285">
        <v>59.15</v>
      </c>
      <c r="M285">
        <v>0</v>
      </c>
      <c r="N285">
        <v>6</v>
      </c>
    </row>
    <row r="286" spans="1:14">
      <c r="A286" t="s">
        <v>909</v>
      </c>
      <c r="B286">
        <v>71040733046</v>
      </c>
      <c r="C286" t="s">
        <v>1282</v>
      </c>
      <c r="D286" t="s">
        <v>910</v>
      </c>
      <c r="E286">
        <v>5</v>
      </c>
      <c r="F286" t="s">
        <v>912</v>
      </c>
      <c r="G286" t="s">
        <v>911</v>
      </c>
      <c r="J286">
        <v>8648000</v>
      </c>
      <c r="K286">
        <v>0</v>
      </c>
      <c r="L286">
        <v>1096.72</v>
      </c>
      <c r="M286">
        <v>0</v>
      </c>
      <c r="N286">
        <v>6</v>
      </c>
    </row>
    <row r="287" spans="1:14">
      <c r="A287" t="s">
        <v>909</v>
      </c>
      <c r="B287">
        <v>71040733061</v>
      </c>
      <c r="C287" t="s">
        <v>850</v>
      </c>
      <c r="D287" t="s">
        <v>910</v>
      </c>
      <c r="E287">
        <v>5</v>
      </c>
      <c r="F287" t="s">
        <v>912</v>
      </c>
      <c r="G287" t="s">
        <v>911</v>
      </c>
      <c r="J287">
        <v>870964</v>
      </c>
      <c r="K287">
        <v>0</v>
      </c>
      <c r="L287">
        <v>109.03</v>
      </c>
      <c r="M287">
        <v>0</v>
      </c>
      <c r="N287">
        <v>6</v>
      </c>
    </row>
    <row r="288" spans="1:14">
      <c r="A288" t="s">
        <v>909</v>
      </c>
      <c r="B288">
        <v>71040733062</v>
      </c>
      <c r="C288" t="s">
        <v>852</v>
      </c>
      <c r="D288" t="s">
        <v>910</v>
      </c>
      <c r="E288">
        <v>5</v>
      </c>
      <c r="F288" t="s">
        <v>912</v>
      </c>
      <c r="G288" t="s">
        <v>911</v>
      </c>
      <c r="J288">
        <v>71575135</v>
      </c>
      <c r="K288">
        <v>0</v>
      </c>
      <c r="L288">
        <v>9004.77</v>
      </c>
      <c r="M288">
        <v>0</v>
      </c>
      <c r="N288">
        <v>6</v>
      </c>
    </row>
    <row r="289" spans="1:14">
      <c r="A289" t="s">
        <v>909</v>
      </c>
      <c r="B289">
        <v>71040733063</v>
      </c>
      <c r="C289" t="s">
        <v>1382</v>
      </c>
      <c r="D289" t="s">
        <v>910</v>
      </c>
      <c r="E289">
        <v>5</v>
      </c>
      <c r="F289" t="s">
        <v>912</v>
      </c>
      <c r="G289" t="s">
        <v>911</v>
      </c>
      <c r="J289">
        <v>13181819</v>
      </c>
      <c r="K289">
        <v>2454545</v>
      </c>
      <c r="L289">
        <v>1648.23</v>
      </c>
      <c r="M289">
        <v>306.31</v>
      </c>
      <c r="N289">
        <v>6</v>
      </c>
    </row>
    <row r="290" spans="1:14">
      <c r="A290" t="s">
        <v>909</v>
      </c>
      <c r="B290">
        <v>71040735</v>
      </c>
      <c r="C290" t="s">
        <v>438</v>
      </c>
      <c r="D290" t="s">
        <v>910</v>
      </c>
      <c r="E290">
        <v>4</v>
      </c>
      <c r="F290" t="s">
        <v>911</v>
      </c>
      <c r="G290" t="s">
        <v>911</v>
      </c>
      <c r="J290">
        <v>41665280</v>
      </c>
      <c r="K290">
        <v>380217</v>
      </c>
      <c r="L290">
        <v>5260.31</v>
      </c>
      <c r="M290">
        <v>462.99</v>
      </c>
      <c r="N290">
        <v>6</v>
      </c>
    </row>
    <row r="291" spans="1:14">
      <c r="A291" t="s">
        <v>909</v>
      </c>
      <c r="B291">
        <v>71040735003</v>
      </c>
      <c r="C291" t="s">
        <v>855</v>
      </c>
      <c r="D291" t="s">
        <v>910</v>
      </c>
      <c r="E291">
        <v>5</v>
      </c>
      <c r="F291" t="s">
        <v>912</v>
      </c>
      <c r="G291" t="s">
        <v>911</v>
      </c>
      <c r="J291">
        <v>32838711</v>
      </c>
      <c r="K291">
        <v>0</v>
      </c>
      <c r="L291">
        <v>4133.45</v>
      </c>
      <c r="M291">
        <v>0</v>
      </c>
      <c r="N291">
        <v>6</v>
      </c>
    </row>
    <row r="292" spans="1:14">
      <c r="A292" t="s">
        <v>909</v>
      </c>
      <c r="B292">
        <v>71040735004</v>
      </c>
      <c r="C292" t="s">
        <v>857</v>
      </c>
      <c r="D292" t="s">
        <v>910</v>
      </c>
      <c r="E292">
        <v>5</v>
      </c>
      <c r="F292" t="s">
        <v>912</v>
      </c>
      <c r="G292" t="s">
        <v>911</v>
      </c>
      <c r="J292">
        <v>8700881</v>
      </c>
      <c r="K292">
        <v>254533</v>
      </c>
      <c r="L292">
        <v>1089.27</v>
      </c>
      <c r="M292">
        <v>32.25</v>
      </c>
      <c r="N292">
        <v>6</v>
      </c>
    </row>
    <row r="293" spans="1:14">
      <c r="A293" t="s">
        <v>909</v>
      </c>
      <c r="B293">
        <v>71040735008</v>
      </c>
      <c r="C293" t="s">
        <v>1503</v>
      </c>
      <c r="D293" t="s">
        <v>910</v>
      </c>
      <c r="E293">
        <v>5</v>
      </c>
      <c r="F293" t="s">
        <v>912</v>
      </c>
      <c r="G293" t="s">
        <v>911</v>
      </c>
      <c r="J293">
        <v>4</v>
      </c>
      <c r="K293">
        <v>0</v>
      </c>
      <c r="L293">
        <v>0</v>
      </c>
      <c r="M293">
        <v>0</v>
      </c>
      <c r="N293">
        <v>6</v>
      </c>
    </row>
    <row r="294" spans="1:14">
      <c r="A294" t="s">
        <v>909</v>
      </c>
      <c r="B294">
        <v>71040737</v>
      </c>
      <c r="C294" t="s">
        <v>861</v>
      </c>
      <c r="D294" t="s">
        <v>910</v>
      </c>
      <c r="E294">
        <v>4</v>
      </c>
      <c r="F294" t="s">
        <v>911</v>
      </c>
      <c r="G294" t="s">
        <v>911</v>
      </c>
      <c r="J294">
        <v>114451206</v>
      </c>
      <c r="K294">
        <v>0</v>
      </c>
      <c r="L294">
        <v>15289.69</v>
      </c>
      <c r="M294">
        <v>0</v>
      </c>
      <c r="N294">
        <v>6</v>
      </c>
    </row>
    <row r="295" spans="1:14">
      <c r="A295" t="s">
        <v>909</v>
      </c>
      <c r="B295">
        <v>71040737002</v>
      </c>
      <c r="C295" t="s">
        <v>863</v>
      </c>
      <c r="D295" t="s">
        <v>910</v>
      </c>
      <c r="E295">
        <v>5</v>
      </c>
      <c r="F295" t="s">
        <v>912</v>
      </c>
      <c r="G295" t="s">
        <v>911</v>
      </c>
      <c r="J295">
        <v>100000</v>
      </c>
      <c r="K295">
        <v>0</v>
      </c>
      <c r="L295">
        <v>12.74</v>
      </c>
      <c r="M295">
        <v>0</v>
      </c>
      <c r="N295">
        <v>6</v>
      </c>
    </row>
    <row r="296" spans="1:14">
      <c r="A296" t="s">
        <v>909</v>
      </c>
      <c r="B296">
        <v>71040737003</v>
      </c>
      <c r="C296" t="s">
        <v>95</v>
      </c>
      <c r="D296" t="s">
        <v>910</v>
      </c>
      <c r="E296">
        <v>5</v>
      </c>
      <c r="F296" t="s">
        <v>912</v>
      </c>
      <c r="G296" t="s">
        <v>911</v>
      </c>
      <c r="J296">
        <v>114351206</v>
      </c>
      <c r="K296">
        <v>0</v>
      </c>
      <c r="L296">
        <v>15276.95</v>
      </c>
      <c r="M296">
        <v>0</v>
      </c>
      <c r="N296">
        <v>6</v>
      </c>
    </row>
    <row r="297" spans="1:14">
      <c r="A297" t="s">
        <v>909</v>
      </c>
      <c r="B297">
        <v>71060</v>
      </c>
      <c r="C297" t="s">
        <v>1383</v>
      </c>
      <c r="D297" t="s">
        <v>910</v>
      </c>
      <c r="E297">
        <v>3</v>
      </c>
      <c r="F297" t="s">
        <v>911</v>
      </c>
      <c r="G297" t="s">
        <v>911</v>
      </c>
      <c r="J297">
        <v>38039197</v>
      </c>
      <c r="K297">
        <v>0</v>
      </c>
      <c r="L297">
        <v>4756.16</v>
      </c>
      <c r="M297">
        <v>0</v>
      </c>
      <c r="N297">
        <v>6</v>
      </c>
    </row>
    <row r="298" spans="1:14">
      <c r="A298" t="s">
        <v>909</v>
      </c>
      <c r="B298">
        <v>71060747</v>
      </c>
      <c r="C298" t="s">
        <v>1384</v>
      </c>
      <c r="D298" t="s">
        <v>910</v>
      </c>
      <c r="E298">
        <v>4</v>
      </c>
      <c r="F298" t="s">
        <v>911</v>
      </c>
      <c r="G298" t="s">
        <v>911</v>
      </c>
      <c r="J298">
        <v>38039197</v>
      </c>
      <c r="K298">
        <v>0</v>
      </c>
      <c r="L298">
        <v>4756.16</v>
      </c>
      <c r="M298">
        <v>0</v>
      </c>
      <c r="N298">
        <v>6</v>
      </c>
    </row>
    <row r="299" spans="1:14">
      <c r="A299" t="s">
        <v>909</v>
      </c>
      <c r="B299">
        <v>71060747001</v>
      </c>
      <c r="C299" t="s">
        <v>1385</v>
      </c>
      <c r="D299" t="s">
        <v>910</v>
      </c>
      <c r="E299">
        <v>5</v>
      </c>
      <c r="F299" t="s">
        <v>912</v>
      </c>
      <c r="G299" t="s">
        <v>911</v>
      </c>
      <c r="J299">
        <v>38039197</v>
      </c>
      <c r="K299">
        <v>0</v>
      </c>
      <c r="L299">
        <v>4756.16</v>
      </c>
      <c r="M299">
        <v>0</v>
      </c>
      <c r="N299">
        <v>6</v>
      </c>
    </row>
    <row r="300" spans="1:14">
      <c r="A300" t="s">
        <v>909</v>
      </c>
      <c r="B300">
        <v>41</v>
      </c>
      <c r="C300" t="s">
        <v>1504</v>
      </c>
      <c r="D300" t="s">
        <v>910</v>
      </c>
      <c r="E300">
        <v>2</v>
      </c>
      <c r="F300" t="s">
        <v>911</v>
      </c>
      <c r="G300" t="s">
        <v>911</v>
      </c>
      <c r="J300">
        <v>40299007518</v>
      </c>
      <c r="K300">
        <v>0</v>
      </c>
      <c r="L300">
        <v>5049621.2699999996</v>
      </c>
      <c r="M300">
        <v>0</v>
      </c>
      <c r="N300">
        <v>6</v>
      </c>
    </row>
    <row r="301" spans="1:14">
      <c r="A301" t="s">
        <v>909</v>
      </c>
      <c r="B301">
        <v>41010</v>
      </c>
      <c r="C301" t="s">
        <v>1505</v>
      </c>
      <c r="D301" t="s">
        <v>910</v>
      </c>
      <c r="E301">
        <v>3</v>
      </c>
      <c r="F301" t="s">
        <v>911</v>
      </c>
      <c r="G301" t="s">
        <v>911</v>
      </c>
      <c r="J301">
        <v>40299007518</v>
      </c>
      <c r="K301">
        <v>0</v>
      </c>
      <c r="L301">
        <v>5049621.2699999996</v>
      </c>
      <c r="M301">
        <v>0</v>
      </c>
      <c r="N301">
        <v>6</v>
      </c>
    </row>
    <row r="302" spans="1:14">
      <c r="A302" t="s">
        <v>909</v>
      </c>
      <c r="B302">
        <v>41010601</v>
      </c>
      <c r="C302" t="s">
        <v>1505</v>
      </c>
      <c r="D302" t="s">
        <v>910</v>
      </c>
      <c r="E302">
        <v>4</v>
      </c>
      <c r="F302" t="s">
        <v>911</v>
      </c>
      <c r="G302" t="s">
        <v>911</v>
      </c>
      <c r="J302">
        <v>40299007518</v>
      </c>
      <c r="K302">
        <v>0</v>
      </c>
      <c r="L302">
        <v>5049621.2699999996</v>
      </c>
      <c r="M302">
        <v>0</v>
      </c>
      <c r="N302">
        <v>6</v>
      </c>
    </row>
    <row r="303" spans="1:14">
      <c r="A303" t="s">
        <v>909</v>
      </c>
      <c r="B303">
        <v>41010601001</v>
      </c>
      <c r="C303" t="s">
        <v>1505</v>
      </c>
      <c r="D303" t="s">
        <v>910</v>
      </c>
      <c r="E303">
        <v>5</v>
      </c>
      <c r="F303" t="s">
        <v>912</v>
      </c>
      <c r="G303" t="s">
        <v>911</v>
      </c>
      <c r="J303">
        <v>40299007518</v>
      </c>
      <c r="K303">
        <v>0</v>
      </c>
      <c r="L303">
        <v>5049621.2699999996</v>
      </c>
      <c r="M303">
        <v>0</v>
      </c>
      <c r="N303">
        <v>6</v>
      </c>
    </row>
    <row r="304" spans="1:14">
      <c r="A304" t="s">
        <v>909</v>
      </c>
      <c r="B304">
        <v>42</v>
      </c>
      <c r="C304" t="s">
        <v>1507</v>
      </c>
      <c r="D304" t="s">
        <v>915</v>
      </c>
      <c r="E304">
        <v>2</v>
      </c>
      <c r="F304" t="s">
        <v>911</v>
      </c>
      <c r="G304" t="s">
        <v>911</v>
      </c>
      <c r="J304">
        <v>0</v>
      </c>
      <c r="K304">
        <v>40299007518</v>
      </c>
      <c r="L304">
        <v>0</v>
      </c>
      <c r="M304">
        <v>5049621.2699999996</v>
      </c>
      <c r="N304">
        <v>6</v>
      </c>
    </row>
    <row r="305" spans="1:14">
      <c r="A305" t="s">
        <v>909</v>
      </c>
      <c r="B305">
        <v>42010</v>
      </c>
      <c r="C305" t="s">
        <v>1508</v>
      </c>
      <c r="D305" t="s">
        <v>915</v>
      </c>
      <c r="E305">
        <v>3</v>
      </c>
      <c r="F305" t="s">
        <v>911</v>
      </c>
      <c r="G305" t="s">
        <v>911</v>
      </c>
      <c r="J305">
        <v>0</v>
      </c>
      <c r="K305">
        <v>40299007518</v>
      </c>
      <c r="L305">
        <v>0</v>
      </c>
      <c r="M305">
        <v>5049621.2699999996</v>
      </c>
      <c r="N305">
        <v>6</v>
      </c>
    </row>
    <row r="306" spans="1:14">
      <c r="A306" t="s">
        <v>909</v>
      </c>
      <c r="B306">
        <v>42010602</v>
      </c>
      <c r="C306" t="s">
        <v>1508</v>
      </c>
      <c r="D306" t="s">
        <v>915</v>
      </c>
      <c r="E306">
        <v>4</v>
      </c>
      <c r="F306" t="s">
        <v>911</v>
      </c>
      <c r="G306" t="s">
        <v>911</v>
      </c>
      <c r="J306">
        <v>0</v>
      </c>
      <c r="K306">
        <v>40299007518</v>
      </c>
      <c r="L306">
        <v>0</v>
      </c>
      <c r="M306">
        <v>5049621.2699999996</v>
      </c>
      <c r="N306">
        <v>6</v>
      </c>
    </row>
    <row r="307" spans="1:14">
      <c r="A307" t="s">
        <v>909</v>
      </c>
      <c r="B307">
        <v>42010602001</v>
      </c>
      <c r="C307" t="s">
        <v>1508</v>
      </c>
      <c r="D307" t="s">
        <v>915</v>
      </c>
      <c r="E307">
        <v>5</v>
      </c>
      <c r="F307" t="s">
        <v>912</v>
      </c>
      <c r="G307" t="s">
        <v>911</v>
      </c>
      <c r="J307">
        <v>0</v>
      </c>
      <c r="K307">
        <v>40299007518</v>
      </c>
      <c r="L307">
        <v>0</v>
      </c>
      <c r="M307">
        <v>5049621.2699999996</v>
      </c>
      <c r="N307">
        <v>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AE241-0E80-49D8-9AB9-2A9E7F5C21DA}">
  <sheetPr codeName="Hoja6">
    <tabColor rgb="FF002060"/>
  </sheetPr>
  <dimension ref="A1:J57"/>
  <sheetViews>
    <sheetView showGridLines="0" workbookViewId="0"/>
  </sheetViews>
  <sheetFormatPr baseColWidth="10" defaultColWidth="11.5546875" defaultRowHeight="13.8"/>
  <cols>
    <col min="1" max="1" width="20.44140625" style="106" bestFit="1" customWidth="1"/>
    <col min="2" max="2" width="13" style="106" bestFit="1" customWidth="1"/>
    <col min="3" max="3" width="16.6640625" style="106" bestFit="1" customWidth="1"/>
    <col min="4" max="4" width="20.109375" style="106" bestFit="1" customWidth="1"/>
    <col min="5" max="5" width="11.5546875" style="106"/>
    <col min="6" max="6" width="11.6640625" style="106" bestFit="1" customWidth="1"/>
    <col min="7" max="7" width="20.6640625" style="106" bestFit="1" customWidth="1"/>
    <col min="8" max="8" width="13.88671875" style="106" bestFit="1" customWidth="1"/>
    <col min="9" max="9" width="11.5546875" style="106"/>
    <col min="10" max="10" width="11.6640625" style="106" bestFit="1" customWidth="1"/>
    <col min="11" max="16384" width="11.5546875" style="106"/>
  </cols>
  <sheetData>
    <row r="1" spans="1:10" ht="14.4">
      <c r="A1" s="105" t="s">
        <v>1616</v>
      </c>
      <c r="B1" s="105" t="s">
        <v>351</v>
      </c>
      <c r="D1" s="107" t="s">
        <v>1617</v>
      </c>
      <c r="I1" s="106" t="s">
        <v>1549</v>
      </c>
      <c r="J1" s="212">
        <v>6572.46</v>
      </c>
    </row>
    <row r="2" spans="1:10">
      <c r="A2" s="105" t="s">
        <v>1618</v>
      </c>
      <c r="B2" s="108">
        <v>46022</v>
      </c>
    </row>
    <row r="3" spans="1:10">
      <c r="A3" s="105"/>
      <c r="B3" s="108"/>
    </row>
    <row r="4" spans="1:10">
      <c r="A4" s="109" t="s">
        <v>1619</v>
      </c>
      <c r="B4" s="109" t="s">
        <v>1620</v>
      </c>
    </row>
    <row r="5" spans="1:10">
      <c r="A5" s="106" t="s">
        <v>1459</v>
      </c>
      <c r="B5" s="213">
        <v>1187000</v>
      </c>
      <c r="C5" s="110"/>
    </row>
    <row r="6" spans="1:10">
      <c r="A6" s="106" t="s">
        <v>971</v>
      </c>
      <c r="B6" s="213">
        <v>657246.00000000093</v>
      </c>
      <c r="C6" s="110"/>
    </row>
    <row r="7" spans="1:10">
      <c r="A7" s="106" t="s">
        <v>866</v>
      </c>
      <c r="B7" s="213">
        <v>1295000</v>
      </c>
      <c r="C7" s="110"/>
    </row>
    <row r="8" spans="1:10">
      <c r="A8" s="106" t="s">
        <v>1460</v>
      </c>
      <c r="B8" s="213">
        <v>991000</v>
      </c>
      <c r="C8" s="110"/>
    </row>
    <row r="9" spans="1:10">
      <c r="A9" s="106" t="s">
        <v>489</v>
      </c>
      <c r="B9" s="213">
        <v>144594.11999999985</v>
      </c>
      <c r="C9" s="110"/>
    </row>
    <row r="10" spans="1:10">
      <c r="A10" s="106" t="s">
        <v>491</v>
      </c>
      <c r="B10" s="213">
        <v>992441.45999999903</v>
      </c>
      <c r="C10" s="110"/>
    </row>
    <row r="11" spans="1:10">
      <c r="A11" s="111" t="s">
        <v>1621</v>
      </c>
      <c r="B11" s="112">
        <f>SUM(B5:B10)</f>
        <v>5267281.58</v>
      </c>
    </row>
    <row r="12" spans="1:10">
      <c r="B12" s="113">
        <f>+B11-[1]BG!Q10</f>
        <v>0</v>
      </c>
    </row>
    <row r="14" spans="1:10" ht="12" customHeight="1">
      <c r="A14" s="114" t="s">
        <v>1531</v>
      </c>
      <c r="B14" s="114" t="s">
        <v>1532</v>
      </c>
      <c r="C14" s="114" t="s">
        <v>1533</v>
      </c>
      <c r="D14" s="114" t="s">
        <v>324</v>
      </c>
      <c r="E14" s="114" t="s">
        <v>356</v>
      </c>
      <c r="F14" s="114" t="s">
        <v>1534</v>
      </c>
      <c r="G14" s="114" t="s">
        <v>1622</v>
      </c>
      <c r="H14" s="114" t="s">
        <v>1623</v>
      </c>
    </row>
    <row r="15" spans="1:10">
      <c r="A15" s="115" t="s">
        <v>970</v>
      </c>
      <c r="B15" s="115" t="s">
        <v>970</v>
      </c>
      <c r="C15" s="115" t="s">
        <v>1916</v>
      </c>
      <c r="D15" s="115" t="s">
        <v>1546</v>
      </c>
      <c r="E15" s="116" t="s">
        <v>1315</v>
      </c>
      <c r="F15" s="117">
        <v>1</v>
      </c>
      <c r="G15" s="118">
        <v>50000000</v>
      </c>
      <c r="H15" s="119">
        <f t="shared" ref="H15:H43" si="0">+G15/$J$1</f>
        <v>7607.5016051828388</v>
      </c>
    </row>
    <row r="16" spans="1:10">
      <c r="A16" s="115" t="s">
        <v>970</v>
      </c>
      <c r="B16" s="115" t="s">
        <v>970</v>
      </c>
      <c r="C16" s="115" t="s">
        <v>1919</v>
      </c>
      <c r="D16" s="115" t="s">
        <v>1546</v>
      </c>
      <c r="E16" s="116" t="s">
        <v>1315</v>
      </c>
      <c r="F16" s="117">
        <v>1</v>
      </c>
      <c r="G16" s="118">
        <v>5000000</v>
      </c>
      <c r="H16" s="119">
        <f t="shared" si="0"/>
        <v>760.75016051828391</v>
      </c>
    </row>
    <row r="17" spans="1:8">
      <c r="A17" s="115" t="s">
        <v>970</v>
      </c>
      <c r="B17" s="115" t="s">
        <v>970</v>
      </c>
      <c r="C17" s="115" t="s">
        <v>1923</v>
      </c>
      <c r="D17" s="115" t="s">
        <v>1546</v>
      </c>
      <c r="E17" s="116" t="s">
        <v>1315</v>
      </c>
      <c r="F17" s="117">
        <v>1</v>
      </c>
      <c r="G17" s="118">
        <v>7000000</v>
      </c>
      <c r="H17" s="119">
        <f t="shared" si="0"/>
        <v>1065.0502247255974</v>
      </c>
    </row>
    <row r="18" spans="1:8">
      <c r="A18" s="115" t="s">
        <v>970</v>
      </c>
      <c r="B18" s="115" t="s">
        <v>970</v>
      </c>
      <c r="C18" s="115" t="s">
        <v>1924</v>
      </c>
      <c r="D18" s="115" t="s">
        <v>1546</v>
      </c>
      <c r="E18" s="116" t="s">
        <v>1315</v>
      </c>
      <c r="F18" s="117">
        <v>1</v>
      </c>
      <c r="G18" s="118">
        <v>15000000</v>
      </c>
      <c r="H18" s="119">
        <f t="shared" si="0"/>
        <v>2282.2504815548514</v>
      </c>
    </row>
    <row r="19" spans="1:8">
      <c r="A19" s="115" t="s">
        <v>970</v>
      </c>
      <c r="B19" s="115" t="s">
        <v>970</v>
      </c>
      <c r="C19" s="115" t="s">
        <v>1915</v>
      </c>
      <c r="D19" s="115" t="s">
        <v>1546</v>
      </c>
      <c r="E19" s="116" t="s">
        <v>1315</v>
      </c>
      <c r="F19" s="117">
        <v>1</v>
      </c>
      <c r="G19" s="118">
        <v>60000000</v>
      </c>
      <c r="H19" s="119">
        <f t="shared" si="0"/>
        <v>9129.0019262194055</v>
      </c>
    </row>
    <row r="20" spans="1:8">
      <c r="A20" s="115" t="s">
        <v>970</v>
      </c>
      <c r="B20" s="115" t="s">
        <v>970</v>
      </c>
      <c r="C20" s="115" t="s">
        <v>1922</v>
      </c>
      <c r="D20" s="115" t="s">
        <v>1933</v>
      </c>
      <c r="E20" s="116" t="s">
        <v>1315</v>
      </c>
      <c r="F20" s="117">
        <v>1</v>
      </c>
      <c r="G20" s="118">
        <v>1000000000</v>
      </c>
      <c r="H20" s="119">
        <f t="shared" si="0"/>
        <v>152150.03210365676</v>
      </c>
    </row>
    <row r="21" spans="1:8">
      <c r="A21" s="115" t="s">
        <v>970</v>
      </c>
      <c r="B21" s="115" t="s">
        <v>970</v>
      </c>
      <c r="C21" s="115" t="s">
        <v>1917</v>
      </c>
      <c r="D21" s="115" t="s">
        <v>1934</v>
      </c>
      <c r="E21" s="116" t="s">
        <v>1315</v>
      </c>
      <c r="F21" s="117">
        <v>1</v>
      </c>
      <c r="G21" s="118">
        <v>50000000</v>
      </c>
      <c r="H21" s="119">
        <f t="shared" si="0"/>
        <v>7607.5016051828388</v>
      </c>
    </row>
    <row r="22" spans="1:8">
      <c r="A22" s="120" t="s">
        <v>390</v>
      </c>
      <c r="B22" s="121" t="s">
        <v>1535</v>
      </c>
      <c r="C22" s="121" t="s">
        <v>1935</v>
      </c>
      <c r="D22" s="121" t="s">
        <v>1625</v>
      </c>
      <c r="E22" s="122" t="s">
        <v>1315</v>
      </c>
      <c r="F22" s="122">
        <v>1</v>
      </c>
      <c r="G22" s="123">
        <f>+F22*1000000</f>
        <v>1000000</v>
      </c>
      <c r="H22" s="119">
        <f t="shared" si="0"/>
        <v>152.15003210365677</v>
      </c>
    </row>
    <row r="23" spans="1:8">
      <c r="A23" s="120" t="s">
        <v>390</v>
      </c>
      <c r="B23" s="121" t="s">
        <v>1535</v>
      </c>
      <c r="C23" s="121" t="s">
        <v>1624</v>
      </c>
      <c r="D23" s="121" t="s">
        <v>1625</v>
      </c>
      <c r="E23" s="122" t="s">
        <v>1315</v>
      </c>
      <c r="F23" s="122">
        <v>173</v>
      </c>
      <c r="G23" s="123">
        <f t="shared" ref="G23:G43" si="1">+F23*1000000</f>
        <v>173000000</v>
      </c>
      <c r="H23" s="119">
        <f t="shared" si="0"/>
        <v>26321.955553932621</v>
      </c>
    </row>
    <row r="24" spans="1:8">
      <c r="A24" s="120" t="s">
        <v>390</v>
      </c>
      <c r="B24" s="121" t="s">
        <v>1535</v>
      </c>
      <c r="C24" s="121" t="s">
        <v>1936</v>
      </c>
      <c r="D24" s="121" t="s">
        <v>1937</v>
      </c>
      <c r="E24" s="122" t="s">
        <v>1315</v>
      </c>
      <c r="F24" s="122">
        <v>1</v>
      </c>
      <c r="G24" s="123">
        <f t="shared" si="1"/>
        <v>1000000</v>
      </c>
      <c r="H24" s="119">
        <f t="shared" si="0"/>
        <v>152.15003210365677</v>
      </c>
    </row>
    <row r="25" spans="1:8">
      <c r="A25" s="120" t="s">
        <v>390</v>
      </c>
      <c r="B25" s="121" t="s">
        <v>1535</v>
      </c>
      <c r="C25" s="121" t="s">
        <v>1938</v>
      </c>
      <c r="D25" s="121" t="s">
        <v>1939</v>
      </c>
      <c r="E25" s="122" t="s">
        <v>1315</v>
      </c>
      <c r="F25" s="122">
        <v>192</v>
      </c>
      <c r="G25" s="123">
        <f t="shared" si="1"/>
        <v>192000000</v>
      </c>
      <c r="H25" s="119">
        <f t="shared" si="0"/>
        <v>29212.8061639021</v>
      </c>
    </row>
    <row r="26" spans="1:8">
      <c r="A26" s="120" t="s">
        <v>390</v>
      </c>
      <c r="B26" s="121" t="s">
        <v>1535</v>
      </c>
      <c r="C26" s="121" t="s">
        <v>1940</v>
      </c>
      <c r="D26" s="121" t="s">
        <v>1939</v>
      </c>
      <c r="E26" s="122" t="s">
        <v>1315</v>
      </c>
      <c r="F26" s="122">
        <v>151</v>
      </c>
      <c r="G26" s="123">
        <f t="shared" si="1"/>
        <v>151000000</v>
      </c>
      <c r="H26" s="119">
        <f t="shared" si="0"/>
        <v>22974.654847652171</v>
      </c>
    </row>
    <row r="27" spans="1:8">
      <c r="A27" s="120" t="s">
        <v>390</v>
      </c>
      <c r="B27" s="121" t="s">
        <v>1535</v>
      </c>
      <c r="C27" s="121" t="s">
        <v>1941</v>
      </c>
      <c r="D27" s="121" t="s">
        <v>1626</v>
      </c>
      <c r="E27" s="122" t="s">
        <v>1315</v>
      </c>
      <c r="F27" s="122">
        <v>1</v>
      </c>
      <c r="G27" s="123">
        <f t="shared" si="1"/>
        <v>1000000</v>
      </c>
      <c r="H27" s="119">
        <f t="shared" si="0"/>
        <v>152.15003210365677</v>
      </c>
    </row>
    <row r="28" spans="1:8">
      <c r="A28" s="120" t="s">
        <v>390</v>
      </c>
      <c r="B28" s="121" t="s">
        <v>1535</v>
      </c>
      <c r="C28" s="121" t="s">
        <v>1942</v>
      </c>
      <c r="D28" s="121" t="s">
        <v>1626</v>
      </c>
      <c r="E28" s="122" t="s">
        <v>1315</v>
      </c>
      <c r="F28" s="122">
        <v>1</v>
      </c>
      <c r="G28" s="123">
        <f t="shared" si="1"/>
        <v>1000000</v>
      </c>
      <c r="H28" s="119">
        <f t="shared" si="0"/>
        <v>152.15003210365677</v>
      </c>
    </row>
    <row r="29" spans="1:8">
      <c r="A29" s="120" t="s">
        <v>390</v>
      </c>
      <c r="B29" s="121" t="s">
        <v>1535</v>
      </c>
      <c r="C29" s="121" t="s">
        <v>1943</v>
      </c>
      <c r="D29" s="121" t="s">
        <v>1626</v>
      </c>
      <c r="E29" s="122" t="s">
        <v>1315</v>
      </c>
      <c r="F29" s="122">
        <v>1</v>
      </c>
      <c r="G29" s="123">
        <f t="shared" si="1"/>
        <v>1000000</v>
      </c>
      <c r="H29" s="119">
        <f t="shared" si="0"/>
        <v>152.15003210365677</v>
      </c>
    </row>
    <row r="30" spans="1:8">
      <c r="A30" s="120" t="s">
        <v>390</v>
      </c>
      <c r="B30" s="121" t="s">
        <v>1535</v>
      </c>
      <c r="C30" s="121" t="s">
        <v>1944</v>
      </c>
      <c r="D30" s="121" t="s">
        <v>1626</v>
      </c>
      <c r="E30" s="122" t="s">
        <v>1315</v>
      </c>
      <c r="F30" s="122">
        <v>5</v>
      </c>
      <c r="G30" s="123">
        <f t="shared" si="1"/>
        <v>5000000</v>
      </c>
      <c r="H30" s="119">
        <f t="shared" si="0"/>
        <v>760.75016051828391</v>
      </c>
    </row>
    <row r="31" spans="1:8">
      <c r="A31" s="120" t="s">
        <v>390</v>
      </c>
      <c r="B31" s="121" t="s">
        <v>1535</v>
      </c>
      <c r="C31" s="121" t="s">
        <v>1536</v>
      </c>
      <c r="D31" s="121" t="s">
        <v>1537</v>
      </c>
      <c r="E31" s="122" t="s">
        <v>1315</v>
      </c>
      <c r="F31" s="122">
        <v>2</v>
      </c>
      <c r="G31" s="123">
        <f t="shared" si="1"/>
        <v>2000000</v>
      </c>
      <c r="H31" s="119">
        <f t="shared" si="0"/>
        <v>304.30006420731354</v>
      </c>
    </row>
    <row r="32" spans="1:8">
      <c r="A32" s="120" t="s">
        <v>390</v>
      </c>
      <c r="B32" s="121" t="s">
        <v>1535</v>
      </c>
      <c r="C32" s="121" t="s">
        <v>1627</v>
      </c>
      <c r="D32" s="121" t="s">
        <v>1537</v>
      </c>
      <c r="E32" s="122" t="s">
        <v>1315</v>
      </c>
      <c r="F32" s="122">
        <v>73</v>
      </c>
      <c r="G32" s="123">
        <f t="shared" si="1"/>
        <v>73000000</v>
      </c>
      <c r="H32" s="119">
        <f t="shared" si="0"/>
        <v>11106.952343566945</v>
      </c>
    </row>
    <row r="33" spans="1:8">
      <c r="A33" s="120" t="s">
        <v>390</v>
      </c>
      <c r="B33" s="121" t="s">
        <v>1535</v>
      </c>
      <c r="C33" s="121" t="s">
        <v>1538</v>
      </c>
      <c r="D33" s="121" t="s">
        <v>1047</v>
      </c>
      <c r="E33" s="122" t="s">
        <v>1315</v>
      </c>
      <c r="F33" s="122">
        <v>199</v>
      </c>
      <c r="G33" s="123">
        <f t="shared" si="1"/>
        <v>199000000</v>
      </c>
      <c r="H33" s="119">
        <f t="shared" si="0"/>
        <v>30277.856388627697</v>
      </c>
    </row>
    <row r="34" spans="1:8">
      <c r="A34" s="120" t="s">
        <v>390</v>
      </c>
      <c r="B34" s="121" t="s">
        <v>1535</v>
      </c>
      <c r="C34" s="121" t="s">
        <v>1854</v>
      </c>
      <c r="D34" s="121" t="s">
        <v>1540</v>
      </c>
      <c r="E34" s="122" t="s">
        <v>1315</v>
      </c>
      <c r="F34" s="122">
        <v>1</v>
      </c>
      <c r="G34" s="123">
        <f t="shared" si="1"/>
        <v>1000000</v>
      </c>
      <c r="H34" s="119">
        <f t="shared" si="0"/>
        <v>152.15003210365677</v>
      </c>
    </row>
    <row r="35" spans="1:8">
      <c r="A35" s="120" t="s">
        <v>390</v>
      </c>
      <c r="B35" s="121" t="s">
        <v>1535</v>
      </c>
      <c r="C35" s="121" t="s">
        <v>1539</v>
      </c>
      <c r="D35" s="121" t="s">
        <v>1540</v>
      </c>
      <c r="E35" s="122" t="s">
        <v>1315</v>
      </c>
      <c r="F35" s="122">
        <v>152</v>
      </c>
      <c r="G35" s="123">
        <f t="shared" si="1"/>
        <v>152000000</v>
      </c>
      <c r="H35" s="119">
        <f t="shared" si="0"/>
        <v>23126.804879755829</v>
      </c>
    </row>
    <row r="36" spans="1:8">
      <c r="A36" s="120" t="s">
        <v>390</v>
      </c>
      <c r="B36" s="121" t="s">
        <v>1535</v>
      </c>
      <c r="C36" s="121" t="s">
        <v>1945</v>
      </c>
      <c r="D36" s="121" t="s">
        <v>1540</v>
      </c>
      <c r="E36" s="122" t="s">
        <v>1315</v>
      </c>
      <c r="F36" s="122">
        <v>341</v>
      </c>
      <c r="G36" s="123">
        <f t="shared" si="1"/>
        <v>341000000</v>
      </c>
      <c r="H36" s="119">
        <f t="shared" si="0"/>
        <v>51883.160947346958</v>
      </c>
    </row>
    <row r="37" spans="1:8">
      <c r="A37" s="120" t="s">
        <v>390</v>
      </c>
      <c r="B37" s="121" t="s">
        <v>1535</v>
      </c>
      <c r="C37" s="121" t="s">
        <v>1946</v>
      </c>
      <c r="D37" s="121" t="s">
        <v>1840</v>
      </c>
      <c r="E37" s="122" t="s">
        <v>1315</v>
      </c>
      <c r="F37" s="122">
        <v>1</v>
      </c>
      <c r="G37" s="123">
        <f t="shared" si="1"/>
        <v>1000000</v>
      </c>
      <c r="H37" s="119">
        <f t="shared" si="0"/>
        <v>152.15003210365677</v>
      </c>
    </row>
    <row r="38" spans="1:8">
      <c r="A38" s="120" t="s">
        <v>390</v>
      </c>
      <c r="B38" s="121" t="s">
        <v>1541</v>
      </c>
      <c r="C38" s="121" t="s">
        <v>1947</v>
      </c>
      <c r="D38" s="121" t="s">
        <v>1543</v>
      </c>
      <c r="E38" s="122" t="s">
        <v>1315</v>
      </c>
      <c r="F38" s="122">
        <v>984</v>
      </c>
      <c r="G38" s="123">
        <f t="shared" si="1"/>
        <v>984000000</v>
      </c>
      <c r="H38" s="119">
        <f t="shared" si="0"/>
        <v>149715.63158999826</v>
      </c>
    </row>
    <row r="39" spans="1:8">
      <c r="A39" s="120" t="s">
        <v>390</v>
      </c>
      <c r="B39" s="121" t="s">
        <v>1541</v>
      </c>
      <c r="C39" s="121" t="s">
        <v>1628</v>
      </c>
      <c r="D39" s="121" t="s">
        <v>1948</v>
      </c>
      <c r="E39" s="122" t="s">
        <v>1315</v>
      </c>
      <c r="F39" s="122">
        <v>3</v>
      </c>
      <c r="G39" s="123">
        <f t="shared" si="1"/>
        <v>3000000</v>
      </c>
      <c r="H39" s="119">
        <f t="shared" si="0"/>
        <v>456.45009631097031</v>
      </c>
    </row>
    <row r="40" spans="1:8">
      <c r="A40" s="120" t="s">
        <v>390</v>
      </c>
      <c r="B40" s="121" t="s">
        <v>1541</v>
      </c>
      <c r="C40" s="121" t="s">
        <v>1949</v>
      </c>
      <c r="D40" s="121" t="s">
        <v>1948</v>
      </c>
      <c r="E40" s="122" t="s">
        <v>1315</v>
      </c>
      <c r="F40" s="122">
        <v>1</v>
      </c>
      <c r="G40" s="123">
        <f t="shared" si="1"/>
        <v>1000000</v>
      </c>
      <c r="H40" s="119">
        <f t="shared" si="0"/>
        <v>152.15003210365677</v>
      </c>
    </row>
    <row r="41" spans="1:8">
      <c r="A41" s="120" t="s">
        <v>390</v>
      </c>
      <c r="B41" s="121" t="s">
        <v>1541</v>
      </c>
      <c r="C41" s="121" t="s">
        <v>1950</v>
      </c>
      <c r="D41" s="121" t="s">
        <v>1951</v>
      </c>
      <c r="E41" s="122" t="s">
        <v>1315</v>
      </c>
      <c r="F41" s="122">
        <v>1</v>
      </c>
      <c r="G41" s="123">
        <f t="shared" si="1"/>
        <v>1000000</v>
      </c>
      <c r="H41" s="119">
        <f t="shared" si="0"/>
        <v>152.15003210365677</v>
      </c>
    </row>
    <row r="42" spans="1:8">
      <c r="A42" s="120" t="s">
        <v>390</v>
      </c>
      <c r="B42" s="121" t="s">
        <v>1541</v>
      </c>
      <c r="C42" s="121" t="s">
        <v>1952</v>
      </c>
      <c r="D42" s="121" t="s">
        <v>1953</v>
      </c>
      <c r="E42" s="122" t="s">
        <v>1315</v>
      </c>
      <c r="F42" s="122">
        <v>1</v>
      </c>
      <c r="G42" s="123">
        <f t="shared" si="1"/>
        <v>1000000</v>
      </c>
      <c r="H42" s="119">
        <f t="shared" si="0"/>
        <v>152.15003210365677</v>
      </c>
    </row>
    <row r="43" spans="1:8">
      <c r="A43" s="120" t="s">
        <v>390</v>
      </c>
      <c r="B43" s="121" t="s">
        <v>1541</v>
      </c>
      <c r="C43" s="121" t="s">
        <v>1542</v>
      </c>
      <c r="D43" s="121" t="s">
        <v>1633</v>
      </c>
      <c r="E43" s="122" t="s">
        <v>1315</v>
      </c>
      <c r="F43" s="122">
        <v>1</v>
      </c>
      <c r="G43" s="123">
        <f t="shared" si="1"/>
        <v>1000000</v>
      </c>
      <c r="H43" s="119">
        <f t="shared" si="0"/>
        <v>152.15003210365677</v>
      </c>
    </row>
    <row r="44" spans="1:8">
      <c r="A44" s="120" t="s">
        <v>970</v>
      </c>
      <c r="B44" s="121" t="s">
        <v>970</v>
      </c>
      <c r="C44" s="121" t="s">
        <v>1920</v>
      </c>
      <c r="D44" s="121" t="s">
        <v>1933</v>
      </c>
      <c r="E44" s="122" t="s">
        <v>311</v>
      </c>
      <c r="F44" s="122">
        <v>1</v>
      </c>
      <c r="G44" s="119">
        <f t="shared" ref="G44:G54" si="2">+H44*$J$1</f>
        <v>657246000</v>
      </c>
      <c r="H44" s="119">
        <v>100000</v>
      </c>
    </row>
    <row r="45" spans="1:8">
      <c r="A45" s="120" t="s">
        <v>390</v>
      </c>
      <c r="B45" s="121" t="s">
        <v>1535</v>
      </c>
      <c r="C45" s="121" t="s">
        <v>1954</v>
      </c>
      <c r="D45" s="121" t="s">
        <v>1625</v>
      </c>
      <c r="E45" s="122" t="s">
        <v>311</v>
      </c>
      <c r="F45" s="122">
        <v>1</v>
      </c>
      <c r="G45" s="119">
        <f t="shared" si="2"/>
        <v>6572460</v>
      </c>
      <c r="H45" s="119">
        <f>+F45*1000</f>
        <v>1000</v>
      </c>
    </row>
    <row r="46" spans="1:8">
      <c r="A46" s="120" t="s">
        <v>390</v>
      </c>
      <c r="B46" s="121" t="s">
        <v>1535</v>
      </c>
      <c r="C46" s="121" t="s">
        <v>1629</v>
      </c>
      <c r="D46" s="121" t="s">
        <v>1625</v>
      </c>
      <c r="E46" s="122" t="s">
        <v>311</v>
      </c>
      <c r="F46" s="122">
        <v>1</v>
      </c>
      <c r="G46" s="119">
        <f t="shared" si="2"/>
        <v>6572460</v>
      </c>
      <c r="H46" s="119">
        <f>+F46*1000</f>
        <v>1000</v>
      </c>
    </row>
    <row r="47" spans="1:8">
      <c r="A47" s="120" t="s">
        <v>390</v>
      </c>
      <c r="B47" s="121" t="s">
        <v>1535</v>
      </c>
      <c r="C47" s="121" t="s">
        <v>1955</v>
      </c>
      <c r="D47" s="121" t="s">
        <v>1625</v>
      </c>
      <c r="E47" s="122" t="s">
        <v>311</v>
      </c>
      <c r="F47" s="122">
        <v>3</v>
      </c>
      <c r="G47" s="119">
        <f t="shared" si="2"/>
        <v>19717380</v>
      </c>
      <c r="H47" s="119">
        <f t="shared" ref="H47:H54" si="3">+F47*1000</f>
        <v>3000</v>
      </c>
    </row>
    <row r="48" spans="1:8">
      <c r="A48" s="120" t="s">
        <v>390</v>
      </c>
      <c r="B48" s="121" t="s">
        <v>1535</v>
      </c>
      <c r="C48" s="121" t="s">
        <v>1630</v>
      </c>
      <c r="D48" s="121" t="s">
        <v>1465</v>
      </c>
      <c r="E48" s="122" t="s">
        <v>311</v>
      </c>
      <c r="F48" s="122">
        <v>12</v>
      </c>
      <c r="G48" s="119">
        <f t="shared" si="2"/>
        <v>78869520</v>
      </c>
      <c r="H48" s="119">
        <f t="shared" si="3"/>
        <v>12000</v>
      </c>
    </row>
    <row r="49" spans="1:8">
      <c r="A49" s="120" t="s">
        <v>390</v>
      </c>
      <c r="B49" s="121" t="s">
        <v>1535</v>
      </c>
      <c r="C49" s="121" t="s">
        <v>1631</v>
      </c>
      <c r="D49" s="121" t="s">
        <v>1465</v>
      </c>
      <c r="E49" s="122" t="s">
        <v>311</v>
      </c>
      <c r="F49" s="122">
        <v>5</v>
      </c>
      <c r="G49" s="119">
        <f t="shared" si="2"/>
        <v>32862300</v>
      </c>
      <c r="H49" s="119">
        <f t="shared" si="3"/>
        <v>5000</v>
      </c>
    </row>
    <row r="50" spans="1:8">
      <c r="A50" s="120" t="s">
        <v>390</v>
      </c>
      <c r="B50" s="121" t="s">
        <v>1541</v>
      </c>
      <c r="C50" s="121" t="s">
        <v>1544</v>
      </c>
      <c r="D50" s="121" t="s">
        <v>1545</v>
      </c>
      <c r="E50" s="122" t="s">
        <v>311</v>
      </c>
      <c r="F50" s="122">
        <v>4</v>
      </c>
      <c r="G50" s="119">
        <f t="shared" si="2"/>
        <v>26289840</v>
      </c>
      <c r="H50" s="119">
        <f t="shared" si="3"/>
        <v>4000</v>
      </c>
    </row>
    <row r="51" spans="1:8">
      <c r="A51" s="120" t="s">
        <v>390</v>
      </c>
      <c r="B51" s="121" t="s">
        <v>1541</v>
      </c>
      <c r="C51" s="121" t="s">
        <v>1956</v>
      </c>
      <c r="D51" s="121" t="s">
        <v>1546</v>
      </c>
      <c r="E51" s="122" t="s">
        <v>311</v>
      </c>
      <c r="F51" s="122">
        <v>37</v>
      </c>
      <c r="G51" s="119">
        <f t="shared" si="2"/>
        <v>243181020</v>
      </c>
      <c r="H51" s="119">
        <f t="shared" si="3"/>
        <v>37000</v>
      </c>
    </row>
    <row r="52" spans="1:8">
      <c r="A52" s="120" t="s">
        <v>390</v>
      </c>
      <c r="B52" s="121" t="s">
        <v>1541</v>
      </c>
      <c r="C52" s="121" t="s">
        <v>1632</v>
      </c>
      <c r="D52" s="121" t="s">
        <v>1633</v>
      </c>
      <c r="E52" s="122" t="s">
        <v>311</v>
      </c>
      <c r="F52" s="122">
        <v>40</v>
      </c>
      <c r="G52" s="119">
        <f t="shared" si="2"/>
        <v>262898400</v>
      </c>
      <c r="H52" s="119">
        <f t="shared" si="3"/>
        <v>40000</v>
      </c>
    </row>
    <row r="53" spans="1:8">
      <c r="A53" s="120" t="s">
        <v>390</v>
      </c>
      <c r="B53" s="121" t="s">
        <v>1541</v>
      </c>
      <c r="C53" s="121" t="s">
        <v>1634</v>
      </c>
      <c r="D53" s="121" t="s">
        <v>1633</v>
      </c>
      <c r="E53" s="122" t="s">
        <v>311</v>
      </c>
      <c r="F53" s="122">
        <v>40</v>
      </c>
      <c r="G53" s="119">
        <f t="shared" si="2"/>
        <v>262898400</v>
      </c>
      <c r="H53" s="119">
        <f t="shared" si="3"/>
        <v>40000</v>
      </c>
    </row>
    <row r="54" spans="1:8">
      <c r="A54" s="120" t="s">
        <v>390</v>
      </c>
      <c r="B54" s="121" t="s">
        <v>1541</v>
      </c>
      <c r="C54" s="121" t="s">
        <v>1635</v>
      </c>
      <c r="D54" s="121" t="s">
        <v>1633</v>
      </c>
      <c r="E54" s="122" t="s">
        <v>311</v>
      </c>
      <c r="F54" s="122">
        <v>30</v>
      </c>
      <c r="G54" s="119">
        <f t="shared" si="2"/>
        <v>197173800</v>
      </c>
      <c r="H54" s="119">
        <f t="shared" si="3"/>
        <v>30000</v>
      </c>
    </row>
    <row r="55" spans="1:8">
      <c r="A55" s="109" t="s">
        <v>1636</v>
      </c>
      <c r="B55" s="109"/>
      <c r="C55" s="109"/>
      <c r="D55" s="109"/>
      <c r="E55" s="109"/>
      <c r="F55" s="109"/>
      <c r="G55" s="124">
        <f>SUM(G15:G54)</f>
        <v>5267281580</v>
      </c>
      <c r="H55" s="124">
        <f>SUM(H15:H54)</f>
        <v>801417.06149599969</v>
      </c>
    </row>
    <row r="56" spans="1:8">
      <c r="A56" s="109" t="s">
        <v>1621</v>
      </c>
      <c r="B56" s="109"/>
      <c r="C56" s="109"/>
      <c r="D56" s="109"/>
      <c r="E56" s="109"/>
      <c r="F56" s="109"/>
      <c r="G56" s="124">
        <f>+G55/1000</f>
        <v>5267281.58</v>
      </c>
      <c r="H56" s="109"/>
    </row>
    <row r="57" spans="1:8">
      <c r="G57" s="214">
        <f>+G56-B11</f>
        <v>0</v>
      </c>
    </row>
  </sheetData>
  <autoFilter ref="A13:H44" xr:uid="{CC5AE241-0E80-49D8-9AB9-2A9E7F5C21DA}"/>
  <conditionalFormatting sqref="C11:C13 C1:C4 C57:C1048576">
    <cfRule type="duplicateValues" dxfId="1" priority="2"/>
  </conditionalFormatting>
  <conditionalFormatting sqref="C14:C56">
    <cfRule type="duplicateValues" dxfId="0" priority="1"/>
  </conditionalFormatting>
  <hyperlinks>
    <hyperlink ref="D1" location="BG!A1" display="Inicio" xr:uid="{717A6E5F-F753-4683-90F3-CFC34FFABD6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D633D-819C-4F5B-ABEC-6BAE25AE10C9}">
  <sheetPr codeName="Hoja7">
    <tabColor rgb="FF002060"/>
  </sheetPr>
  <dimension ref="A1:Q314"/>
  <sheetViews>
    <sheetView showGridLines="0" topLeftCell="A9" workbookViewId="0">
      <selection activeCell="F26" sqref="F26"/>
    </sheetView>
  </sheetViews>
  <sheetFormatPr baseColWidth="10" defaultColWidth="11.5546875" defaultRowHeight="14.4"/>
  <cols>
    <col min="2" max="3" width="14.44140625" customWidth="1"/>
    <col min="4" max="4" width="44.44140625" customWidth="1"/>
    <col min="5" max="5" width="14.33203125" customWidth="1"/>
    <col min="6" max="6" width="44.44140625" customWidth="1"/>
    <col min="7" max="7" width="24" customWidth="1"/>
    <col min="8" max="10" width="8.88671875" customWidth="1"/>
    <col min="11" max="11" width="19.88671875" bestFit="1" customWidth="1"/>
    <col min="12" max="12" width="13.6640625" bestFit="1" customWidth="1"/>
    <col min="13" max="15" width="8.88671875" customWidth="1"/>
    <col min="16" max="16" width="17.88671875" bestFit="1" customWidth="1"/>
    <col min="17" max="17" width="13.5546875" style="59" bestFit="1" customWidth="1"/>
    <col min="18" max="253" width="8.88671875" customWidth="1"/>
    <col min="254" max="254" width="14.44140625" customWidth="1"/>
    <col min="255" max="255" width="44.44140625" customWidth="1"/>
    <col min="256" max="256" width="14.33203125" customWidth="1"/>
    <col min="257" max="257" width="44.44140625" customWidth="1"/>
    <col min="258" max="258" width="24" customWidth="1"/>
    <col min="259" max="509" width="8.88671875" customWidth="1"/>
    <col min="510" max="510" width="14.44140625" customWidth="1"/>
    <col min="511" max="511" width="44.44140625" customWidth="1"/>
    <col min="512" max="512" width="14.33203125" customWidth="1"/>
    <col min="513" max="513" width="44.44140625" customWidth="1"/>
    <col min="514" max="514" width="24" customWidth="1"/>
    <col min="515" max="765" width="8.88671875" customWidth="1"/>
    <col min="766" max="766" width="14.44140625" customWidth="1"/>
    <col min="767" max="767" width="44.44140625" customWidth="1"/>
    <col min="768" max="768" width="14.33203125" customWidth="1"/>
    <col min="769" max="769" width="44.44140625" customWidth="1"/>
    <col min="770" max="770" width="24" customWidth="1"/>
    <col min="771" max="1021" width="8.88671875" customWidth="1"/>
    <col min="1022" max="1022" width="14.44140625" customWidth="1"/>
    <col min="1023" max="1023" width="44.44140625" customWidth="1"/>
    <col min="1024" max="1024" width="14.33203125" customWidth="1"/>
    <col min="1025" max="1025" width="44.44140625" customWidth="1"/>
    <col min="1026" max="1026" width="24" customWidth="1"/>
    <col min="1027" max="1277" width="8.88671875" customWidth="1"/>
    <col min="1278" max="1278" width="14.44140625" customWidth="1"/>
    <col min="1279" max="1279" width="44.44140625" customWidth="1"/>
    <col min="1280" max="1280" width="14.33203125" customWidth="1"/>
    <col min="1281" max="1281" width="44.44140625" customWidth="1"/>
    <col min="1282" max="1282" width="24" customWidth="1"/>
    <col min="1283" max="1533" width="8.88671875" customWidth="1"/>
    <col min="1534" max="1534" width="14.44140625" customWidth="1"/>
    <col min="1535" max="1535" width="44.44140625" customWidth="1"/>
    <col min="1536" max="1536" width="14.33203125" customWidth="1"/>
    <col min="1537" max="1537" width="44.44140625" customWidth="1"/>
    <col min="1538" max="1538" width="24" customWidth="1"/>
    <col min="1539" max="1789" width="8.88671875" customWidth="1"/>
    <col min="1790" max="1790" width="14.44140625" customWidth="1"/>
    <col min="1791" max="1791" width="44.44140625" customWidth="1"/>
    <col min="1792" max="1792" width="14.33203125" customWidth="1"/>
    <col min="1793" max="1793" width="44.44140625" customWidth="1"/>
    <col min="1794" max="1794" width="24" customWidth="1"/>
    <col min="1795" max="2045" width="8.88671875" customWidth="1"/>
    <col min="2046" max="2046" width="14.44140625" customWidth="1"/>
    <col min="2047" max="2047" width="44.44140625" customWidth="1"/>
    <col min="2048" max="2048" width="14.33203125" customWidth="1"/>
    <col min="2049" max="2049" width="44.44140625" customWidth="1"/>
    <col min="2050" max="2050" width="24" customWidth="1"/>
    <col min="2051" max="2301" width="8.88671875" customWidth="1"/>
    <col min="2302" max="2302" width="14.44140625" customWidth="1"/>
    <col min="2303" max="2303" width="44.44140625" customWidth="1"/>
    <col min="2304" max="2304" width="14.33203125" customWidth="1"/>
    <col min="2305" max="2305" width="44.44140625" customWidth="1"/>
    <col min="2306" max="2306" width="24" customWidth="1"/>
    <col min="2307" max="2557" width="8.88671875" customWidth="1"/>
    <col min="2558" max="2558" width="14.44140625" customWidth="1"/>
    <col min="2559" max="2559" width="44.44140625" customWidth="1"/>
    <col min="2560" max="2560" width="14.33203125" customWidth="1"/>
    <col min="2561" max="2561" width="44.44140625" customWidth="1"/>
    <col min="2562" max="2562" width="24" customWidth="1"/>
    <col min="2563" max="2813" width="8.88671875" customWidth="1"/>
    <col min="2814" max="2814" width="14.44140625" customWidth="1"/>
    <col min="2815" max="2815" width="44.44140625" customWidth="1"/>
    <col min="2816" max="2816" width="14.33203125" customWidth="1"/>
    <col min="2817" max="2817" width="44.44140625" customWidth="1"/>
    <col min="2818" max="2818" width="24" customWidth="1"/>
    <col min="2819" max="3069" width="8.88671875" customWidth="1"/>
    <col min="3070" max="3070" width="14.44140625" customWidth="1"/>
    <col min="3071" max="3071" width="44.44140625" customWidth="1"/>
    <col min="3072" max="3072" width="14.33203125" customWidth="1"/>
    <col min="3073" max="3073" width="44.44140625" customWidth="1"/>
    <col min="3074" max="3074" width="24" customWidth="1"/>
    <col min="3075" max="3325" width="8.88671875" customWidth="1"/>
    <col min="3326" max="3326" width="14.44140625" customWidth="1"/>
    <col min="3327" max="3327" width="44.44140625" customWidth="1"/>
    <col min="3328" max="3328" width="14.33203125" customWidth="1"/>
    <col min="3329" max="3329" width="44.44140625" customWidth="1"/>
    <col min="3330" max="3330" width="24" customWidth="1"/>
    <col min="3331" max="3581" width="8.88671875" customWidth="1"/>
    <col min="3582" max="3582" width="14.44140625" customWidth="1"/>
    <col min="3583" max="3583" width="44.44140625" customWidth="1"/>
    <col min="3584" max="3584" width="14.33203125" customWidth="1"/>
    <col min="3585" max="3585" width="44.44140625" customWidth="1"/>
    <col min="3586" max="3586" width="24" customWidth="1"/>
    <col min="3587" max="3837" width="8.88671875" customWidth="1"/>
    <col min="3838" max="3838" width="14.44140625" customWidth="1"/>
    <col min="3839" max="3839" width="44.44140625" customWidth="1"/>
    <col min="3840" max="3840" width="14.33203125" customWidth="1"/>
    <col min="3841" max="3841" width="44.44140625" customWidth="1"/>
    <col min="3842" max="3842" width="24" customWidth="1"/>
    <col min="3843" max="4093" width="8.88671875" customWidth="1"/>
    <col min="4094" max="4094" width="14.44140625" customWidth="1"/>
    <col min="4095" max="4095" width="44.44140625" customWidth="1"/>
    <col min="4096" max="4096" width="14.33203125" customWidth="1"/>
    <col min="4097" max="4097" width="44.44140625" customWidth="1"/>
    <col min="4098" max="4098" width="24" customWidth="1"/>
    <col min="4099" max="4349" width="8.88671875" customWidth="1"/>
    <col min="4350" max="4350" width="14.44140625" customWidth="1"/>
    <col min="4351" max="4351" width="44.44140625" customWidth="1"/>
    <col min="4352" max="4352" width="14.33203125" customWidth="1"/>
    <col min="4353" max="4353" width="44.44140625" customWidth="1"/>
    <col min="4354" max="4354" width="24" customWidth="1"/>
    <col min="4355" max="4605" width="8.88671875" customWidth="1"/>
    <col min="4606" max="4606" width="14.44140625" customWidth="1"/>
    <col min="4607" max="4607" width="44.44140625" customWidth="1"/>
    <col min="4608" max="4608" width="14.33203125" customWidth="1"/>
    <col min="4609" max="4609" width="44.44140625" customWidth="1"/>
    <col min="4610" max="4610" width="24" customWidth="1"/>
    <col min="4611" max="4861" width="8.88671875" customWidth="1"/>
    <col min="4862" max="4862" width="14.44140625" customWidth="1"/>
    <col min="4863" max="4863" width="44.44140625" customWidth="1"/>
    <col min="4864" max="4864" width="14.33203125" customWidth="1"/>
    <col min="4865" max="4865" width="44.44140625" customWidth="1"/>
    <col min="4866" max="4866" width="24" customWidth="1"/>
    <col min="4867" max="5117" width="8.88671875" customWidth="1"/>
    <col min="5118" max="5118" width="14.44140625" customWidth="1"/>
    <col min="5119" max="5119" width="44.44140625" customWidth="1"/>
    <col min="5120" max="5120" width="14.33203125" customWidth="1"/>
    <col min="5121" max="5121" width="44.44140625" customWidth="1"/>
    <col min="5122" max="5122" width="24" customWidth="1"/>
    <col min="5123" max="5373" width="8.88671875" customWidth="1"/>
    <col min="5374" max="5374" width="14.44140625" customWidth="1"/>
    <col min="5375" max="5375" width="44.44140625" customWidth="1"/>
    <col min="5376" max="5376" width="14.33203125" customWidth="1"/>
    <col min="5377" max="5377" width="44.44140625" customWidth="1"/>
    <col min="5378" max="5378" width="24" customWidth="1"/>
    <col min="5379" max="5629" width="8.88671875" customWidth="1"/>
    <col min="5630" max="5630" width="14.44140625" customWidth="1"/>
    <col min="5631" max="5631" width="44.44140625" customWidth="1"/>
    <col min="5632" max="5632" width="14.33203125" customWidth="1"/>
    <col min="5633" max="5633" width="44.44140625" customWidth="1"/>
    <col min="5634" max="5634" width="24" customWidth="1"/>
    <col min="5635" max="5885" width="8.88671875" customWidth="1"/>
    <col min="5886" max="5886" width="14.44140625" customWidth="1"/>
    <col min="5887" max="5887" width="44.44140625" customWidth="1"/>
    <col min="5888" max="5888" width="14.33203125" customWidth="1"/>
    <col min="5889" max="5889" width="44.44140625" customWidth="1"/>
    <col min="5890" max="5890" width="24" customWidth="1"/>
    <col min="5891" max="6141" width="8.88671875" customWidth="1"/>
    <col min="6142" max="6142" width="14.44140625" customWidth="1"/>
    <col min="6143" max="6143" width="44.44140625" customWidth="1"/>
    <col min="6144" max="6144" width="14.33203125" customWidth="1"/>
    <col min="6145" max="6145" width="44.44140625" customWidth="1"/>
    <col min="6146" max="6146" width="24" customWidth="1"/>
    <col min="6147" max="6397" width="8.88671875" customWidth="1"/>
    <col min="6398" max="6398" width="14.44140625" customWidth="1"/>
    <col min="6399" max="6399" width="44.44140625" customWidth="1"/>
    <col min="6400" max="6400" width="14.33203125" customWidth="1"/>
    <col min="6401" max="6401" width="44.44140625" customWidth="1"/>
    <col min="6402" max="6402" width="24" customWidth="1"/>
    <col min="6403" max="6653" width="8.88671875" customWidth="1"/>
    <col min="6654" max="6654" width="14.44140625" customWidth="1"/>
    <col min="6655" max="6655" width="44.44140625" customWidth="1"/>
    <col min="6656" max="6656" width="14.33203125" customWidth="1"/>
    <col min="6657" max="6657" width="44.44140625" customWidth="1"/>
    <col min="6658" max="6658" width="24" customWidth="1"/>
    <col min="6659" max="6909" width="8.88671875" customWidth="1"/>
    <col min="6910" max="6910" width="14.44140625" customWidth="1"/>
    <col min="6911" max="6911" width="44.44140625" customWidth="1"/>
    <col min="6912" max="6912" width="14.33203125" customWidth="1"/>
    <col min="6913" max="6913" width="44.44140625" customWidth="1"/>
    <col min="6914" max="6914" width="24" customWidth="1"/>
    <col min="6915" max="7165" width="8.88671875" customWidth="1"/>
    <col min="7166" max="7166" width="14.44140625" customWidth="1"/>
    <col min="7167" max="7167" width="44.44140625" customWidth="1"/>
    <col min="7168" max="7168" width="14.33203125" customWidth="1"/>
    <col min="7169" max="7169" width="44.44140625" customWidth="1"/>
    <col min="7170" max="7170" width="24" customWidth="1"/>
    <col min="7171" max="7421" width="8.88671875" customWidth="1"/>
    <col min="7422" max="7422" width="14.44140625" customWidth="1"/>
    <col min="7423" max="7423" width="44.44140625" customWidth="1"/>
    <col min="7424" max="7424" width="14.33203125" customWidth="1"/>
    <col min="7425" max="7425" width="44.44140625" customWidth="1"/>
    <col min="7426" max="7426" width="24" customWidth="1"/>
    <col min="7427" max="7677" width="8.88671875" customWidth="1"/>
    <col min="7678" max="7678" width="14.44140625" customWidth="1"/>
    <col min="7679" max="7679" width="44.44140625" customWidth="1"/>
    <col min="7680" max="7680" width="14.33203125" customWidth="1"/>
    <col min="7681" max="7681" width="44.44140625" customWidth="1"/>
    <col min="7682" max="7682" width="24" customWidth="1"/>
    <col min="7683" max="7933" width="8.88671875" customWidth="1"/>
    <col min="7934" max="7934" width="14.44140625" customWidth="1"/>
    <col min="7935" max="7935" width="44.44140625" customWidth="1"/>
    <col min="7936" max="7936" width="14.33203125" customWidth="1"/>
    <col min="7937" max="7937" width="44.44140625" customWidth="1"/>
    <col min="7938" max="7938" width="24" customWidth="1"/>
    <col min="7939" max="8189" width="8.88671875" customWidth="1"/>
    <col min="8190" max="8190" width="14.44140625" customWidth="1"/>
    <col min="8191" max="8191" width="44.44140625" customWidth="1"/>
    <col min="8192" max="8192" width="14.33203125" customWidth="1"/>
    <col min="8193" max="8193" width="44.44140625" customWidth="1"/>
    <col min="8194" max="8194" width="24" customWidth="1"/>
    <col min="8195" max="8445" width="8.88671875" customWidth="1"/>
    <col min="8446" max="8446" width="14.44140625" customWidth="1"/>
    <col min="8447" max="8447" width="44.44140625" customWidth="1"/>
    <col min="8448" max="8448" width="14.33203125" customWidth="1"/>
    <col min="8449" max="8449" width="44.44140625" customWidth="1"/>
    <col min="8450" max="8450" width="24" customWidth="1"/>
    <col min="8451" max="8701" width="8.88671875" customWidth="1"/>
    <col min="8702" max="8702" width="14.44140625" customWidth="1"/>
    <col min="8703" max="8703" width="44.44140625" customWidth="1"/>
    <col min="8704" max="8704" width="14.33203125" customWidth="1"/>
    <col min="8705" max="8705" width="44.44140625" customWidth="1"/>
    <col min="8706" max="8706" width="24" customWidth="1"/>
    <col min="8707" max="8957" width="8.88671875" customWidth="1"/>
    <col min="8958" max="8958" width="14.44140625" customWidth="1"/>
    <col min="8959" max="8959" width="44.44140625" customWidth="1"/>
    <col min="8960" max="8960" width="14.33203125" customWidth="1"/>
    <col min="8961" max="8961" width="44.44140625" customWidth="1"/>
    <col min="8962" max="8962" width="24" customWidth="1"/>
    <col min="8963" max="9213" width="8.88671875" customWidth="1"/>
    <col min="9214" max="9214" width="14.44140625" customWidth="1"/>
    <col min="9215" max="9215" width="44.44140625" customWidth="1"/>
    <col min="9216" max="9216" width="14.33203125" customWidth="1"/>
    <col min="9217" max="9217" width="44.44140625" customWidth="1"/>
    <col min="9218" max="9218" width="24" customWidth="1"/>
    <col min="9219" max="9469" width="8.88671875" customWidth="1"/>
    <col min="9470" max="9470" width="14.44140625" customWidth="1"/>
    <col min="9471" max="9471" width="44.44140625" customWidth="1"/>
    <col min="9472" max="9472" width="14.33203125" customWidth="1"/>
    <col min="9473" max="9473" width="44.44140625" customWidth="1"/>
    <col min="9474" max="9474" width="24" customWidth="1"/>
    <col min="9475" max="9725" width="8.88671875" customWidth="1"/>
    <col min="9726" max="9726" width="14.44140625" customWidth="1"/>
    <col min="9727" max="9727" width="44.44140625" customWidth="1"/>
    <col min="9728" max="9728" width="14.33203125" customWidth="1"/>
    <col min="9729" max="9729" width="44.44140625" customWidth="1"/>
    <col min="9730" max="9730" width="24" customWidth="1"/>
    <col min="9731" max="9981" width="8.88671875" customWidth="1"/>
    <col min="9982" max="9982" width="14.44140625" customWidth="1"/>
    <col min="9983" max="9983" width="44.44140625" customWidth="1"/>
    <col min="9984" max="9984" width="14.33203125" customWidth="1"/>
    <col min="9985" max="9985" width="44.44140625" customWidth="1"/>
    <col min="9986" max="9986" width="24" customWidth="1"/>
    <col min="9987" max="10237" width="8.88671875" customWidth="1"/>
    <col min="10238" max="10238" width="14.44140625" customWidth="1"/>
    <col min="10239" max="10239" width="44.44140625" customWidth="1"/>
    <col min="10240" max="10240" width="14.33203125" customWidth="1"/>
    <col min="10241" max="10241" width="44.44140625" customWidth="1"/>
    <col min="10242" max="10242" width="24" customWidth="1"/>
    <col min="10243" max="10493" width="8.88671875" customWidth="1"/>
    <col min="10494" max="10494" width="14.44140625" customWidth="1"/>
    <col min="10495" max="10495" width="44.44140625" customWidth="1"/>
    <col min="10496" max="10496" width="14.33203125" customWidth="1"/>
    <col min="10497" max="10497" width="44.44140625" customWidth="1"/>
    <col min="10498" max="10498" width="24" customWidth="1"/>
    <col min="10499" max="10749" width="8.88671875" customWidth="1"/>
    <col min="10750" max="10750" width="14.44140625" customWidth="1"/>
    <col min="10751" max="10751" width="44.44140625" customWidth="1"/>
    <col min="10752" max="10752" width="14.33203125" customWidth="1"/>
    <col min="10753" max="10753" width="44.44140625" customWidth="1"/>
    <col min="10754" max="10754" width="24" customWidth="1"/>
    <col min="10755" max="11005" width="8.88671875" customWidth="1"/>
    <col min="11006" max="11006" width="14.44140625" customWidth="1"/>
    <col min="11007" max="11007" width="44.44140625" customWidth="1"/>
    <col min="11008" max="11008" width="14.33203125" customWidth="1"/>
    <col min="11009" max="11009" width="44.44140625" customWidth="1"/>
    <col min="11010" max="11010" width="24" customWidth="1"/>
    <col min="11011" max="11261" width="8.88671875" customWidth="1"/>
    <col min="11262" max="11262" width="14.44140625" customWidth="1"/>
    <col min="11263" max="11263" width="44.44140625" customWidth="1"/>
    <col min="11264" max="11264" width="14.33203125" customWidth="1"/>
    <col min="11265" max="11265" width="44.44140625" customWidth="1"/>
    <col min="11266" max="11266" width="24" customWidth="1"/>
    <col min="11267" max="11517" width="8.88671875" customWidth="1"/>
    <col min="11518" max="11518" width="14.44140625" customWidth="1"/>
    <col min="11519" max="11519" width="44.44140625" customWidth="1"/>
    <col min="11520" max="11520" width="14.33203125" customWidth="1"/>
    <col min="11521" max="11521" width="44.44140625" customWidth="1"/>
    <col min="11522" max="11522" width="24" customWidth="1"/>
    <col min="11523" max="11773" width="8.88671875" customWidth="1"/>
    <col min="11774" max="11774" width="14.44140625" customWidth="1"/>
    <col min="11775" max="11775" width="44.44140625" customWidth="1"/>
    <col min="11776" max="11776" width="14.33203125" customWidth="1"/>
    <col min="11777" max="11777" width="44.44140625" customWidth="1"/>
    <col min="11778" max="11778" width="24" customWidth="1"/>
    <col min="11779" max="12029" width="8.88671875" customWidth="1"/>
    <col min="12030" max="12030" width="14.44140625" customWidth="1"/>
    <col min="12031" max="12031" width="44.44140625" customWidth="1"/>
    <col min="12032" max="12032" width="14.33203125" customWidth="1"/>
    <col min="12033" max="12033" width="44.44140625" customWidth="1"/>
    <col min="12034" max="12034" width="24" customWidth="1"/>
    <col min="12035" max="12285" width="8.88671875" customWidth="1"/>
    <col min="12286" max="12286" width="14.44140625" customWidth="1"/>
    <col min="12287" max="12287" width="44.44140625" customWidth="1"/>
    <col min="12288" max="12288" width="14.33203125" customWidth="1"/>
    <col min="12289" max="12289" width="44.44140625" customWidth="1"/>
    <col min="12290" max="12290" width="24" customWidth="1"/>
    <col min="12291" max="12541" width="8.88671875" customWidth="1"/>
    <col min="12542" max="12542" width="14.44140625" customWidth="1"/>
    <col min="12543" max="12543" width="44.44140625" customWidth="1"/>
    <col min="12544" max="12544" width="14.33203125" customWidth="1"/>
    <col min="12545" max="12545" width="44.44140625" customWidth="1"/>
    <col min="12546" max="12546" width="24" customWidth="1"/>
    <col min="12547" max="12797" width="8.88671875" customWidth="1"/>
    <col min="12798" max="12798" width="14.44140625" customWidth="1"/>
    <col min="12799" max="12799" width="44.44140625" customWidth="1"/>
    <col min="12800" max="12800" width="14.33203125" customWidth="1"/>
    <col min="12801" max="12801" width="44.44140625" customWidth="1"/>
    <col min="12802" max="12802" width="24" customWidth="1"/>
    <col min="12803" max="13053" width="8.88671875" customWidth="1"/>
    <col min="13054" max="13054" width="14.44140625" customWidth="1"/>
    <col min="13055" max="13055" width="44.44140625" customWidth="1"/>
    <col min="13056" max="13056" width="14.33203125" customWidth="1"/>
    <col min="13057" max="13057" width="44.44140625" customWidth="1"/>
    <col min="13058" max="13058" width="24" customWidth="1"/>
    <col min="13059" max="13309" width="8.88671875" customWidth="1"/>
    <col min="13310" max="13310" width="14.44140625" customWidth="1"/>
    <col min="13311" max="13311" width="44.44140625" customWidth="1"/>
    <col min="13312" max="13312" width="14.33203125" customWidth="1"/>
    <col min="13313" max="13313" width="44.44140625" customWidth="1"/>
    <col min="13314" max="13314" width="24" customWidth="1"/>
    <col min="13315" max="13565" width="8.88671875" customWidth="1"/>
    <col min="13566" max="13566" width="14.44140625" customWidth="1"/>
    <col min="13567" max="13567" width="44.44140625" customWidth="1"/>
    <col min="13568" max="13568" width="14.33203125" customWidth="1"/>
    <col min="13569" max="13569" width="44.44140625" customWidth="1"/>
    <col min="13570" max="13570" width="24" customWidth="1"/>
    <col min="13571" max="13821" width="8.88671875" customWidth="1"/>
    <col min="13822" max="13822" width="14.44140625" customWidth="1"/>
    <col min="13823" max="13823" width="44.44140625" customWidth="1"/>
    <col min="13824" max="13824" width="14.33203125" customWidth="1"/>
    <col min="13825" max="13825" width="44.44140625" customWidth="1"/>
    <col min="13826" max="13826" width="24" customWidth="1"/>
    <col min="13827" max="14077" width="8.88671875" customWidth="1"/>
    <col min="14078" max="14078" width="14.44140625" customWidth="1"/>
    <col min="14079" max="14079" width="44.44140625" customWidth="1"/>
    <col min="14080" max="14080" width="14.33203125" customWidth="1"/>
    <col min="14081" max="14081" width="44.44140625" customWidth="1"/>
    <col min="14082" max="14082" width="24" customWidth="1"/>
    <col min="14083" max="14333" width="8.88671875" customWidth="1"/>
    <col min="14334" max="14334" width="14.44140625" customWidth="1"/>
    <col min="14335" max="14335" width="44.44140625" customWidth="1"/>
    <col min="14336" max="14336" width="14.33203125" customWidth="1"/>
    <col min="14337" max="14337" width="44.44140625" customWidth="1"/>
    <col min="14338" max="14338" width="24" customWidth="1"/>
    <col min="14339" max="14589" width="8.88671875" customWidth="1"/>
    <col min="14590" max="14590" width="14.44140625" customWidth="1"/>
    <col min="14591" max="14591" width="44.44140625" customWidth="1"/>
    <col min="14592" max="14592" width="14.33203125" customWidth="1"/>
    <col min="14593" max="14593" width="44.44140625" customWidth="1"/>
    <col min="14594" max="14594" width="24" customWidth="1"/>
    <col min="14595" max="14845" width="8.88671875" customWidth="1"/>
    <col min="14846" max="14846" width="14.44140625" customWidth="1"/>
    <col min="14847" max="14847" width="44.44140625" customWidth="1"/>
    <col min="14848" max="14848" width="14.33203125" customWidth="1"/>
    <col min="14849" max="14849" width="44.44140625" customWidth="1"/>
    <col min="14850" max="14850" width="24" customWidth="1"/>
    <col min="14851" max="15101" width="8.88671875" customWidth="1"/>
    <col min="15102" max="15102" width="14.44140625" customWidth="1"/>
    <col min="15103" max="15103" width="44.44140625" customWidth="1"/>
    <col min="15104" max="15104" width="14.33203125" customWidth="1"/>
    <col min="15105" max="15105" width="44.44140625" customWidth="1"/>
    <col min="15106" max="15106" width="24" customWidth="1"/>
    <col min="15107" max="15357" width="8.88671875" customWidth="1"/>
    <col min="15358" max="15358" width="14.44140625" customWidth="1"/>
    <col min="15359" max="15359" width="44.44140625" customWidth="1"/>
    <col min="15360" max="15360" width="14.33203125" customWidth="1"/>
    <col min="15361" max="15361" width="44.44140625" customWidth="1"/>
    <col min="15362" max="15362" width="24" customWidth="1"/>
    <col min="15363" max="15613" width="8.88671875" customWidth="1"/>
    <col min="15614" max="15614" width="14.44140625" customWidth="1"/>
    <col min="15615" max="15615" width="44.44140625" customWidth="1"/>
    <col min="15616" max="15616" width="14.33203125" customWidth="1"/>
    <col min="15617" max="15617" width="44.44140625" customWidth="1"/>
    <col min="15618" max="15618" width="24" customWidth="1"/>
    <col min="15619" max="15869" width="8.88671875" customWidth="1"/>
    <col min="15870" max="15870" width="14.44140625" customWidth="1"/>
    <col min="15871" max="15871" width="44.44140625" customWidth="1"/>
    <col min="15872" max="15872" width="14.33203125" customWidth="1"/>
    <col min="15873" max="15873" width="44.44140625" customWidth="1"/>
    <col min="15874" max="15874" width="24" customWidth="1"/>
    <col min="15875" max="16125" width="8.88671875" customWidth="1"/>
    <col min="16126" max="16126" width="14.44140625" customWidth="1"/>
    <col min="16127" max="16127" width="44.44140625" customWidth="1"/>
    <col min="16128" max="16128" width="14.33203125" customWidth="1"/>
    <col min="16129" max="16129" width="44.44140625" customWidth="1"/>
    <col min="16130" max="16130" width="24" customWidth="1"/>
    <col min="16131" max="16384" width="8.88671875" customWidth="1"/>
  </cols>
  <sheetData>
    <row r="1" spans="1:17" ht="15.75" customHeight="1">
      <c r="D1" s="176" t="s">
        <v>347</v>
      </c>
      <c r="G1" s="177" t="s">
        <v>1930</v>
      </c>
      <c r="K1" t="s">
        <v>1898</v>
      </c>
      <c r="L1" s="60">
        <f>+G6</f>
        <v>57492871790</v>
      </c>
      <c r="P1" s="57" t="s">
        <v>1961</v>
      </c>
    </row>
    <row r="2" spans="1:17" ht="18" customHeight="1">
      <c r="D2" s="178" t="s">
        <v>441</v>
      </c>
      <c r="K2" t="s">
        <v>1899</v>
      </c>
      <c r="L2" s="60">
        <f>+G118</f>
        <v>42188229169</v>
      </c>
      <c r="O2" t="s">
        <v>1898</v>
      </c>
      <c r="P2" t="s">
        <v>524</v>
      </c>
      <c r="Q2" s="59">
        <f>+SUMIFS(G:G,A:A,O2,F:F,P2)</f>
        <v>1427426212</v>
      </c>
    </row>
    <row r="3" spans="1:17" ht="15" customHeight="1">
      <c r="B3" s="215" t="s">
        <v>1424</v>
      </c>
      <c r="C3" s="215"/>
      <c r="D3" s="216" t="s">
        <v>1425</v>
      </c>
      <c r="K3" t="s">
        <v>1900</v>
      </c>
      <c r="L3" s="60">
        <f>+G181</f>
        <v>15304642621</v>
      </c>
      <c r="O3" t="s">
        <v>1898</v>
      </c>
      <c r="P3" t="s">
        <v>533</v>
      </c>
      <c r="Q3" s="59">
        <f>+SUMIFS(G:G,A:A,O3,F:F,P3)</f>
        <v>6370505</v>
      </c>
    </row>
    <row r="4" spans="1:17" ht="15.75" customHeight="1">
      <c r="D4" s="217" t="s">
        <v>1883</v>
      </c>
      <c r="H4" s="180" t="s">
        <v>1895</v>
      </c>
      <c r="L4" s="59">
        <f>+L1-L2-L3</f>
        <v>0</v>
      </c>
      <c r="O4" t="s">
        <v>1898</v>
      </c>
      <c r="P4" t="s">
        <v>427</v>
      </c>
      <c r="Q4" s="59">
        <f t="shared" ref="Q4:Q10" si="0">+SUMIFS(G:G,A:A,O4,F:F,P4)</f>
        <v>1497702</v>
      </c>
    </row>
    <row r="5" spans="1:17" ht="13.2" customHeight="1">
      <c r="A5" s="57" t="s">
        <v>1675</v>
      </c>
      <c r="B5" s="179" t="s">
        <v>443</v>
      </c>
      <c r="C5" s="179" t="s">
        <v>1963</v>
      </c>
      <c r="D5" s="179" t="s">
        <v>444</v>
      </c>
      <c r="E5" s="179" t="s">
        <v>445</v>
      </c>
      <c r="F5" s="179" t="s">
        <v>444</v>
      </c>
      <c r="G5" s="180" t="s">
        <v>446</v>
      </c>
      <c r="K5" t="s">
        <v>81</v>
      </c>
      <c r="L5" s="60">
        <f>+G196</f>
        <v>9892444130</v>
      </c>
      <c r="O5" t="s">
        <v>1898</v>
      </c>
      <c r="P5" t="s">
        <v>1869</v>
      </c>
      <c r="Q5" s="59">
        <f t="shared" si="0"/>
        <v>31787308</v>
      </c>
    </row>
    <row r="6" spans="1:17" ht="13.95" customHeight="1">
      <c r="B6" s="181" t="s">
        <v>447</v>
      </c>
      <c r="C6" s="181">
        <f>+VLOOKUP(B6,'BALANCE TXT'!T:U,2,0)</f>
        <v>0</v>
      </c>
      <c r="D6" s="181" t="s">
        <v>448</v>
      </c>
      <c r="E6" s="181"/>
      <c r="F6" s="181"/>
      <c r="G6" s="182">
        <v>57492871790</v>
      </c>
      <c r="K6" t="s">
        <v>1959</v>
      </c>
      <c r="L6" s="60">
        <f>+G233</f>
        <v>7414241648</v>
      </c>
      <c r="O6" t="s">
        <v>1898</v>
      </c>
      <c r="P6" t="s">
        <v>1874</v>
      </c>
      <c r="Q6" s="59">
        <f t="shared" si="0"/>
        <v>0</v>
      </c>
    </row>
    <row r="7" spans="1:17" ht="13.95" customHeight="1">
      <c r="B7" s="181" t="s">
        <v>449</v>
      </c>
      <c r="C7" s="181">
        <f>+VLOOKUP(B7,'BALANCE TXT'!T:U,2,0)</f>
        <v>0</v>
      </c>
      <c r="D7" s="181" t="s">
        <v>450</v>
      </c>
      <c r="E7" s="181"/>
      <c r="F7" s="181"/>
      <c r="G7" s="182">
        <v>38047795337</v>
      </c>
      <c r="K7" t="s">
        <v>1960</v>
      </c>
      <c r="L7" s="62">
        <f>+L5-L6</f>
        <v>2478202482</v>
      </c>
      <c r="M7" s="62">
        <f>+L7-G195</f>
        <v>0</v>
      </c>
      <c r="O7" t="s">
        <v>1899</v>
      </c>
      <c r="P7" t="s">
        <v>524</v>
      </c>
      <c r="Q7" s="59">
        <f t="shared" si="0"/>
        <v>95056104</v>
      </c>
    </row>
    <row r="8" spans="1:17" ht="13.95" customHeight="1">
      <c r="B8" s="181" t="s">
        <v>451</v>
      </c>
      <c r="C8" s="181">
        <f>+VLOOKUP(B8,'BALANCE TXT'!T:U,2,0)</f>
        <v>0</v>
      </c>
      <c r="D8" s="181" t="s">
        <v>452</v>
      </c>
      <c r="E8" s="181"/>
      <c r="F8" s="181"/>
      <c r="G8" s="182">
        <v>200000</v>
      </c>
      <c r="O8" t="s">
        <v>1898</v>
      </c>
      <c r="P8" t="s">
        <v>533</v>
      </c>
      <c r="Q8" s="59">
        <f t="shared" si="0"/>
        <v>6370505</v>
      </c>
    </row>
    <row r="9" spans="1:17" ht="13.95" customHeight="1">
      <c r="B9" s="181" t="s">
        <v>453</v>
      </c>
      <c r="C9" s="181">
        <f>+VLOOKUP(B9,'BALANCE TXT'!T:U,2,0)</f>
        <v>0</v>
      </c>
      <c r="D9" s="181" t="s">
        <v>454</v>
      </c>
      <c r="E9" s="181"/>
      <c r="F9" s="181"/>
      <c r="G9" s="182">
        <v>200000</v>
      </c>
      <c r="O9" t="s">
        <v>1899</v>
      </c>
      <c r="P9" t="s">
        <v>427</v>
      </c>
      <c r="Q9" s="59">
        <f t="shared" si="0"/>
        <v>3738600</v>
      </c>
    </row>
    <row r="10" spans="1:17" ht="13.95" customHeight="1">
      <c r="B10" s="181" t="s">
        <v>455</v>
      </c>
      <c r="C10" s="181" t="s">
        <v>454</v>
      </c>
      <c r="D10" s="181" t="s">
        <v>454</v>
      </c>
      <c r="E10" s="181"/>
      <c r="F10" s="181"/>
      <c r="G10" s="182">
        <v>200000</v>
      </c>
      <c r="O10" t="s">
        <v>1899</v>
      </c>
      <c r="P10" t="s">
        <v>1869</v>
      </c>
      <c r="Q10" s="59">
        <f t="shared" si="0"/>
        <v>0</v>
      </c>
    </row>
    <row r="11" spans="1:17" ht="13.95" customHeight="1">
      <c r="C11" s="181"/>
      <c r="E11" s="181" t="s">
        <v>456</v>
      </c>
      <c r="F11" s="181" t="s">
        <v>1562</v>
      </c>
      <c r="G11" s="182">
        <v>200000</v>
      </c>
      <c r="O11" t="s">
        <v>1899</v>
      </c>
      <c r="P11" t="s">
        <v>1874</v>
      </c>
      <c r="Q11" s="59">
        <v>0</v>
      </c>
    </row>
    <row r="12" spans="1:17" ht="13.95" customHeight="1">
      <c r="B12" s="181" t="s">
        <v>458</v>
      </c>
      <c r="C12" s="181">
        <f>+VLOOKUP(B12,'BALANCE TXT'!T:U,2,0)</f>
        <v>0</v>
      </c>
      <c r="D12" s="181" t="s">
        <v>7</v>
      </c>
      <c r="E12" s="181"/>
      <c r="F12" s="181"/>
      <c r="G12" s="182">
        <v>38047595337</v>
      </c>
      <c r="Q12" s="219">
        <f>SUM(Q2:Q11)</f>
        <v>1572246936</v>
      </c>
    </row>
    <row r="13" spans="1:17" ht="13.95" customHeight="1">
      <c r="B13" s="181" t="s">
        <v>459</v>
      </c>
      <c r="C13" s="181">
        <f>+VLOOKUP(B13,'BALANCE TXT'!T:U,2,0)</f>
        <v>0</v>
      </c>
      <c r="D13" s="181" t="s">
        <v>460</v>
      </c>
      <c r="E13" s="181"/>
      <c r="F13" s="181"/>
      <c r="G13" s="182">
        <v>38047595337</v>
      </c>
      <c r="Q13" s="62"/>
    </row>
    <row r="14" spans="1:17" ht="13.95" customHeight="1">
      <c r="B14" s="181" t="s">
        <v>461</v>
      </c>
      <c r="C14" s="181" t="s">
        <v>7</v>
      </c>
      <c r="D14" s="181" t="s">
        <v>460</v>
      </c>
      <c r="E14" s="181"/>
      <c r="F14" s="181"/>
      <c r="G14" s="182">
        <v>2742164764</v>
      </c>
      <c r="Q14" s="62"/>
    </row>
    <row r="15" spans="1:17" s="230" customFormat="1" ht="13.95" customHeight="1">
      <c r="C15" s="229"/>
      <c r="E15" s="229" t="s">
        <v>1563</v>
      </c>
      <c r="F15" s="229" t="s">
        <v>1564</v>
      </c>
      <c r="G15" s="228">
        <v>6572460</v>
      </c>
      <c r="Q15" s="231"/>
    </row>
    <row r="16" spans="1:17" ht="13.95" customHeight="1">
      <c r="C16" s="181"/>
      <c r="E16" s="181" t="s">
        <v>1453</v>
      </c>
      <c r="F16" s="181" t="s">
        <v>1454</v>
      </c>
      <c r="G16" s="182">
        <v>15981460</v>
      </c>
      <c r="Q16" s="62"/>
    </row>
    <row r="17" spans="2:17" ht="13.95" customHeight="1">
      <c r="C17" s="181"/>
      <c r="E17" s="181" t="s">
        <v>1426</v>
      </c>
      <c r="F17" s="181" t="s">
        <v>964</v>
      </c>
      <c r="G17" s="182">
        <v>119788455</v>
      </c>
      <c r="Q17" s="62"/>
    </row>
    <row r="18" spans="2:17" s="230" customFormat="1" ht="13.95" customHeight="1">
      <c r="C18" s="229"/>
      <c r="E18" s="229" t="s">
        <v>1455</v>
      </c>
      <c r="F18" s="229" t="s">
        <v>1456</v>
      </c>
      <c r="G18" s="228">
        <v>11679130</v>
      </c>
      <c r="Q18" s="231"/>
    </row>
    <row r="19" spans="2:17" ht="13.95" customHeight="1">
      <c r="C19" s="181"/>
      <c r="E19" s="181" t="s">
        <v>462</v>
      </c>
      <c r="F19" s="181" t="s">
        <v>965</v>
      </c>
      <c r="G19" s="182">
        <v>399780</v>
      </c>
      <c r="Q19" s="62"/>
    </row>
    <row r="20" spans="2:17" ht="13.95" customHeight="1">
      <c r="C20" s="181"/>
      <c r="E20" s="181" t="s">
        <v>463</v>
      </c>
      <c r="F20" s="181" t="s">
        <v>464</v>
      </c>
      <c r="G20" s="182">
        <v>16949790</v>
      </c>
      <c r="Q20" s="62"/>
    </row>
    <row r="21" spans="2:17" s="230" customFormat="1" ht="13.95" customHeight="1">
      <c r="C21" s="229"/>
      <c r="E21" s="229" t="s">
        <v>1860</v>
      </c>
      <c r="F21" s="229" t="s">
        <v>1861</v>
      </c>
      <c r="G21" s="228">
        <v>657246</v>
      </c>
      <c r="Q21" s="231"/>
    </row>
    <row r="22" spans="2:17" s="230" customFormat="1" ht="13.95" customHeight="1">
      <c r="C22" s="229"/>
      <c r="E22" s="229" t="s">
        <v>465</v>
      </c>
      <c r="F22" s="229" t="s">
        <v>425</v>
      </c>
      <c r="G22" s="228">
        <v>16978570</v>
      </c>
      <c r="Q22" s="231"/>
    </row>
    <row r="23" spans="2:17" s="230" customFormat="1" ht="13.95" customHeight="1">
      <c r="C23" s="229"/>
      <c r="E23" s="229" t="s">
        <v>466</v>
      </c>
      <c r="F23" s="229" t="s">
        <v>426</v>
      </c>
      <c r="G23" s="228">
        <v>199953228</v>
      </c>
      <c r="Q23" s="231"/>
    </row>
    <row r="24" spans="2:17" s="230" customFormat="1" ht="13.95" customHeight="1">
      <c r="C24" s="229"/>
      <c r="E24" s="229" t="s">
        <v>1858</v>
      </c>
      <c r="F24" s="229" t="s">
        <v>1859</v>
      </c>
      <c r="G24" s="228">
        <v>1042326</v>
      </c>
      <c r="Q24" s="231"/>
    </row>
    <row r="25" spans="2:17" s="230" customFormat="1" ht="13.95" customHeight="1">
      <c r="C25" s="229"/>
      <c r="E25" s="229" t="s">
        <v>1427</v>
      </c>
      <c r="F25" s="229" t="s">
        <v>966</v>
      </c>
      <c r="G25" s="228">
        <v>199080</v>
      </c>
      <c r="Q25" s="231"/>
    </row>
    <row r="26" spans="2:17" s="230" customFormat="1" ht="13.95" customHeight="1">
      <c r="C26" s="229"/>
      <c r="E26" s="229" t="s">
        <v>467</v>
      </c>
      <c r="F26" s="229" t="s">
        <v>424</v>
      </c>
      <c r="G26" s="228">
        <v>53490886</v>
      </c>
      <c r="Q26" s="231"/>
    </row>
    <row r="27" spans="2:17" ht="13.95" customHeight="1">
      <c r="C27" s="181"/>
      <c r="E27" s="181" t="s">
        <v>468</v>
      </c>
      <c r="F27" s="181" t="s">
        <v>469</v>
      </c>
      <c r="G27" s="182">
        <v>239368215</v>
      </c>
      <c r="Q27" s="62"/>
    </row>
    <row r="28" spans="2:17" ht="13.95" customHeight="1">
      <c r="C28" s="181"/>
      <c r="E28" s="181" t="s">
        <v>470</v>
      </c>
      <c r="F28" s="181" t="s">
        <v>471</v>
      </c>
      <c r="G28" s="182">
        <v>130760790</v>
      </c>
      <c r="Q28" s="62"/>
    </row>
    <row r="29" spans="2:17" ht="13.95" customHeight="1">
      <c r="C29" s="181"/>
      <c r="E29" s="181" t="s">
        <v>1457</v>
      </c>
      <c r="F29" s="181" t="s">
        <v>1458</v>
      </c>
      <c r="G29" s="182">
        <v>19062133</v>
      </c>
      <c r="Q29" s="62"/>
    </row>
    <row r="30" spans="2:17" ht="13.95" customHeight="1">
      <c r="C30" s="181"/>
      <c r="E30" s="181" t="s">
        <v>472</v>
      </c>
      <c r="F30" s="181" t="s">
        <v>473</v>
      </c>
      <c r="G30" s="182">
        <v>1905988545</v>
      </c>
      <c r="Q30" s="62"/>
    </row>
    <row r="31" spans="2:17" ht="13.95" customHeight="1">
      <c r="C31" s="181"/>
      <c r="E31" s="181" t="s">
        <v>1428</v>
      </c>
      <c r="F31" s="181" t="s">
        <v>967</v>
      </c>
      <c r="G31" s="182">
        <v>3292670</v>
      </c>
      <c r="Q31" s="62"/>
    </row>
    <row r="32" spans="2:17" ht="13.95" customHeight="1">
      <c r="B32" s="181" t="s">
        <v>474</v>
      </c>
      <c r="C32" s="181" t="s">
        <v>7</v>
      </c>
      <c r="D32" s="181" t="s">
        <v>475</v>
      </c>
      <c r="E32" s="181"/>
      <c r="F32" s="181"/>
      <c r="G32" s="182">
        <v>35305430573</v>
      </c>
      <c r="Q32" s="62"/>
    </row>
    <row r="33" spans="2:17" s="230" customFormat="1" ht="13.95" customHeight="1">
      <c r="C33" s="229"/>
      <c r="E33" s="229" t="s">
        <v>476</v>
      </c>
      <c r="F33" s="229" t="s">
        <v>477</v>
      </c>
      <c r="G33" s="228">
        <v>20612657563</v>
      </c>
      <c r="Q33" s="231"/>
    </row>
    <row r="34" spans="2:17" ht="13.95" customHeight="1">
      <c r="C34" s="181"/>
      <c r="E34" s="181" t="s">
        <v>478</v>
      </c>
      <c r="F34" s="181" t="s">
        <v>479</v>
      </c>
      <c r="G34" s="182">
        <v>14692773010</v>
      </c>
      <c r="Q34" s="62"/>
    </row>
    <row r="35" spans="2:17" ht="13.95" customHeight="1">
      <c r="B35" s="181" t="s">
        <v>480</v>
      </c>
      <c r="C35" s="181">
        <f>+VLOOKUP(B35,'BALANCE TXT'!T:U,2,0)</f>
        <v>0</v>
      </c>
      <c r="D35" s="181" t="s">
        <v>481</v>
      </c>
      <c r="E35" s="181"/>
      <c r="F35" s="181"/>
      <c r="G35" s="182">
        <v>10614281580</v>
      </c>
      <c r="Q35" s="62"/>
    </row>
    <row r="36" spans="2:17" ht="13.95" customHeight="1">
      <c r="B36" s="181" t="s">
        <v>482</v>
      </c>
      <c r="C36" s="181">
        <f>+VLOOKUP(B36,'BALANCE TXT'!T:U,2,0)</f>
        <v>0</v>
      </c>
      <c r="D36" s="181" t="s">
        <v>483</v>
      </c>
      <c r="E36" s="181"/>
      <c r="F36" s="181"/>
      <c r="G36" s="182">
        <v>5267281580</v>
      </c>
      <c r="Q36" s="62"/>
    </row>
    <row r="37" spans="2:17" ht="13.95" customHeight="1">
      <c r="B37" s="181" t="s">
        <v>484</v>
      </c>
      <c r="C37" s="181">
        <f>+VLOOKUP(B37,'BALANCE TXT'!T:U,2,0)</f>
        <v>0</v>
      </c>
      <c r="D37" s="181" t="s">
        <v>485</v>
      </c>
      <c r="E37" s="181"/>
      <c r="F37" s="181"/>
      <c r="G37" s="182">
        <v>5267281580</v>
      </c>
      <c r="Q37" s="62"/>
    </row>
    <row r="38" spans="2:17" ht="13.95" customHeight="1">
      <c r="B38" s="181" t="s">
        <v>1030</v>
      </c>
      <c r="C38" s="181" t="str">
        <f>+VLOOKUP(B38,'BALANCE TXT'!T:U,2,0)</f>
        <v>Títulos de Renta Fija CP</v>
      </c>
      <c r="D38" s="181" t="s">
        <v>1459</v>
      </c>
      <c r="E38" s="181"/>
      <c r="F38" s="181"/>
      <c r="G38" s="182">
        <v>1187000000</v>
      </c>
      <c r="Q38" s="62"/>
    </row>
    <row r="39" spans="2:17" ht="13.95" customHeight="1">
      <c r="B39" s="181" t="s">
        <v>486</v>
      </c>
      <c r="C39" s="181" t="str">
        <f>+VLOOKUP(B39,'BALANCE TXT'!T:U,2,0)</f>
        <v>Títulos de Renta Fija CP</v>
      </c>
      <c r="D39" s="181" t="s">
        <v>866</v>
      </c>
      <c r="E39" s="181"/>
      <c r="F39" s="181"/>
      <c r="G39" s="182">
        <v>1295000000</v>
      </c>
      <c r="Q39" s="62"/>
    </row>
    <row r="40" spans="2:17" ht="13.95" customHeight="1">
      <c r="B40" s="181" t="s">
        <v>487</v>
      </c>
      <c r="C40" s="181" t="str">
        <f>+VLOOKUP(B40,'BALANCE TXT'!T:U,2,0)</f>
        <v>Títulos de Renta Fija CP</v>
      </c>
      <c r="D40" s="181" t="s">
        <v>1460</v>
      </c>
      <c r="E40" s="181"/>
      <c r="F40" s="181"/>
      <c r="G40" s="182">
        <v>991000000</v>
      </c>
      <c r="Q40" s="62"/>
    </row>
    <row r="41" spans="2:17" ht="13.95" customHeight="1">
      <c r="B41" s="181" t="s">
        <v>488</v>
      </c>
      <c r="C41" s="181" t="str">
        <f>+VLOOKUP(B41,'BALANCE TXT'!T:U,2,0)</f>
        <v>Títulos de Renta Fija CP</v>
      </c>
      <c r="D41" s="181" t="s">
        <v>489</v>
      </c>
      <c r="E41" s="181"/>
      <c r="F41" s="181"/>
      <c r="G41" s="182">
        <v>144594120</v>
      </c>
      <c r="Q41" s="62"/>
    </row>
    <row r="42" spans="2:17" ht="13.95" customHeight="1">
      <c r="B42" s="181" t="s">
        <v>490</v>
      </c>
      <c r="C42" s="181" t="str">
        <f>+VLOOKUP(B42,'BALANCE TXT'!T:U,2,0)</f>
        <v>Títulos de Renta Fija CP</v>
      </c>
      <c r="D42" s="181" t="s">
        <v>491</v>
      </c>
      <c r="E42" s="181"/>
      <c r="F42" s="181"/>
      <c r="G42" s="182">
        <v>992441460</v>
      </c>
      <c r="Q42" s="62"/>
    </row>
    <row r="43" spans="2:17" ht="13.95" customHeight="1">
      <c r="B43" s="181" t="s">
        <v>1031</v>
      </c>
      <c r="C43" s="181" t="str">
        <f>+VLOOKUP(B43,'BALANCE TXT'!T:U,2,0)</f>
        <v>Títulos de Renta Fija CP</v>
      </c>
      <c r="D43" s="181" t="s">
        <v>971</v>
      </c>
      <c r="E43" s="181"/>
      <c r="F43" s="181"/>
      <c r="G43" s="182">
        <v>657246000</v>
      </c>
      <c r="Q43" s="62"/>
    </row>
    <row r="44" spans="2:17" ht="13.95" customHeight="1">
      <c r="B44" s="181" t="s">
        <v>492</v>
      </c>
      <c r="C44" s="181">
        <f>+VLOOKUP(B44,'BALANCE TXT'!T:U,2,0)</f>
        <v>0</v>
      </c>
      <c r="D44" s="181" t="s">
        <v>493</v>
      </c>
      <c r="E44" s="181"/>
      <c r="F44" s="181"/>
      <c r="G44" s="182">
        <v>5347000000</v>
      </c>
      <c r="Q44" s="62"/>
    </row>
    <row r="45" spans="2:17" ht="13.95" customHeight="1">
      <c r="B45" s="181" t="s">
        <v>494</v>
      </c>
      <c r="C45" s="181">
        <f>+VLOOKUP(B45,'BALANCE TXT'!T:U,2,0)</f>
        <v>0</v>
      </c>
      <c r="D45" s="181" t="s">
        <v>493</v>
      </c>
      <c r="E45" s="181"/>
      <c r="F45" s="181"/>
      <c r="G45" s="182">
        <v>3787000000</v>
      </c>
      <c r="Q45" s="62"/>
    </row>
    <row r="46" spans="2:17" ht="13.95" customHeight="1">
      <c r="B46" s="181" t="s">
        <v>503</v>
      </c>
      <c r="C46" s="181" t="str">
        <f>+VLOOKUP(B46,'BALANCE TXT'!T:U,2,0)</f>
        <v>Títulos de Renta Variable</v>
      </c>
      <c r="D46" s="181" t="s">
        <v>504</v>
      </c>
      <c r="E46" s="181"/>
      <c r="F46" s="181"/>
      <c r="G46" s="182">
        <v>3787000000</v>
      </c>
      <c r="Q46" s="62"/>
    </row>
    <row r="47" spans="2:17" ht="13.95" customHeight="1">
      <c r="B47" s="181" t="s">
        <v>505</v>
      </c>
      <c r="C47" s="181">
        <f>+VLOOKUP(B47,'BALANCE TXT'!T:U,2,0)</f>
        <v>0</v>
      </c>
      <c r="D47" s="181" t="s">
        <v>493</v>
      </c>
      <c r="E47" s="181"/>
      <c r="F47" s="181"/>
      <c r="G47" s="182">
        <v>1560000000</v>
      </c>
      <c r="Q47" s="62"/>
    </row>
    <row r="48" spans="2:17" ht="13.95" customHeight="1">
      <c r="B48" s="181" t="s">
        <v>506</v>
      </c>
      <c r="C48" s="181">
        <f>+VLOOKUP(B48,'BALANCE TXT'!T:U,2,0)</f>
        <v>0</v>
      </c>
      <c r="D48" s="181" t="s">
        <v>507</v>
      </c>
      <c r="E48" s="181"/>
      <c r="F48" s="181"/>
      <c r="G48" s="182">
        <v>1560000000</v>
      </c>
      <c r="Q48" s="62"/>
    </row>
    <row r="49" spans="1:17" s="13" customFormat="1" ht="13.95" customHeight="1">
      <c r="B49"/>
      <c r="C49" s="181"/>
      <c r="D49"/>
      <c r="E49" s="181" t="s">
        <v>508</v>
      </c>
      <c r="F49" s="181" t="s">
        <v>509</v>
      </c>
      <c r="G49" s="182">
        <v>600000000</v>
      </c>
      <c r="Q49" s="218"/>
    </row>
    <row r="50" spans="1:17" ht="13.95" customHeight="1">
      <c r="C50" s="181"/>
      <c r="E50" s="181" t="s">
        <v>510</v>
      </c>
      <c r="F50" s="181" t="s">
        <v>511</v>
      </c>
      <c r="G50" s="182">
        <v>960000000</v>
      </c>
      <c r="Q50" s="62"/>
    </row>
    <row r="51" spans="1:17" ht="13.95" customHeight="1">
      <c r="B51" s="181" t="s">
        <v>512</v>
      </c>
      <c r="C51" s="181">
        <f>+VLOOKUP(B51,'BALANCE TXT'!T:U,2,0)</f>
        <v>0</v>
      </c>
      <c r="D51" s="181" t="s">
        <v>513</v>
      </c>
      <c r="E51" s="181"/>
      <c r="F51" s="181"/>
      <c r="G51" s="182">
        <v>5654219599</v>
      </c>
      <c r="Q51" s="62"/>
    </row>
    <row r="52" spans="1:17" ht="13.95" customHeight="1">
      <c r="B52" s="181" t="s">
        <v>514</v>
      </c>
      <c r="C52" s="181">
        <f>+VLOOKUP(B52,'BALANCE TXT'!T:U,2,0)</f>
        <v>0</v>
      </c>
      <c r="D52" s="181" t="s">
        <v>515</v>
      </c>
      <c r="E52" s="181"/>
      <c r="F52" s="181"/>
      <c r="G52" s="182">
        <v>1472431315</v>
      </c>
      <c r="Q52" s="62"/>
    </row>
    <row r="53" spans="1:17" ht="13.95" customHeight="1">
      <c r="B53" s="181" t="s">
        <v>516</v>
      </c>
      <c r="C53" s="181">
        <f>+VLOOKUP(B53,'BALANCE TXT'!T:U,2,0)</f>
        <v>0</v>
      </c>
      <c r="D53" s="181" t="s">
        <v>517</v>
      </c>
      <c r="E53" s="181"/>
      <c r="F53" s="181"/>
      <c r="G53" s="182">
        <v>1293898307</v>
      </c>
      <c r="Q53" s="62"/>
    </row>
    <row r="54" spans="1:17" ht="13.95" customHeight="1">
      <c r="B54" s="181" t="s">
        <v>1565</v>
      </c>
      <c r="C54" s="181">
        <f>+VLOOKUP(B54,'BALANCE TXT'!T:U,2,0)</f>
        <v>0</v>
      </c>
      <c r="D54" s="181" t="s">
        <v>1566</v>
      </c>
      <c r="E54" s="181"/>
      <c r="F54" s="181"/>
      <c r="G54" s="182">
        <v>1500000</v>
      </c>
      <c r="Q54" s="62"/>
    </row>
    <row r="55" spans="1:17" ht="13.95" customHeight="1">
      <c r="C55" s="181"/>
      <c r="E55" s="181" t="s">
        <v>1567</v>
      </c>
      <c r="F55" s="181" t="s">
        <v>1052</v>
      </c>
      <c r="G55" s="182">
        <v>1500000</v>
      </c>
      <c r="Q55" s="62"/>
    </row>
    <row r="56" spans="1:17" ht="13.95" customHeight="1">
      <c r="B56" s="181" t="s">
        <v>518</v>
      </c>
      <c r="C56" s="181">
        <f>+VLOOKUP(B56,'BALANCE TXT'!T:U,2,0)</f>
        <v>0</v>
      </c>
      <c r="D56" s="181" t="s">
        <v>1568</v>
      </c>
      <c r="E56" s="181"/>
      <c r="F56" s="181"/>
      <c r="G56" s="182">
        <v>1292398307</v>
      </c>
      <c r="Q56" s="62"/>
    </row>
    <row r="57" spans="1:17" ht="13.95" customHeight="1">
      <c r="C57" s="181"/>
      <c r="E57" s="181" t="s">
        <v>995</v>
      </c>
      <c r="F57" s="181" t="s">
        <v>1569</v>
      </c>
      <c r="G57" s="182">
        <v>1320000</v>
      </c>
      <c r="Q57" s="62"/>
    </row>
    <row r="58" spans="1:17" ht="13.95" customHeight="1">
      <c r="C58" s="181"/>
      <c r="E58" s="181" t="s">
        <v>519</v>
      </c>
      <c r="F58" s="181" t="s">
        <v>520</v>
      </c>
      <c r="G58" s="182">
        <v>1079885</v>
      </c>
      <c r="Q58" s="62"/>
    </row>
    <row r="59" spans="1:17" ht="13.95" customHeight="1">
      <c r="A59" t="s">
        <v>1898</v>
      </c>
      <c r="B59" t="s">
        <v>518</v>
      </c>
      <c r="C59" s="181">
        <f>+VLOOKUP(B59,'BALANCE TXT'!T:U,2,0)</f>
        <v>0</v>
      </c>
      <c r="D59" t="s">
        <v>1568</v>
      </c>
      <c r="E59" s="181" t="s">
        <v>523</v>
      </c>
      <c r="F59" s="181" t="s">
        <v>524</v>
      </c>
      <c r="G59" s="182">
        <v>1117618963</v>
      </c>
    </row>
    <row r="60" spans="1:17" s="230" customFormat="1" ht="13.95" customHeight="1">
      <c r="A60" s="230" t="s">
        <v>1898</v>
      </c>
      <c r="B60" s="230" t="s">
        <v>518</v>
      </c>
      <c r="C60" s="229">
        <f>+VLOOKUP(B60,'BALANCE TXT'!T:U,2,0)</f>
        <v>0</v>
      </c>
      <c r="D60" s="230" t="s">
        <v>1568</v>
      </c>
      <c r="E60" s="229" t="s">
        <v>525</v>
      </c>
      <c r="F60" s="229" t="s">
        <v>524</v>
      </c>
      <c r="G60" s="228">
        <v>131274241</v>
      </c>
      <c r="Q60" s="231"/>
    </row>
    <row r="61" spans="1:17" s="230" customFormat="1" ht="13.95" customHeight="1">
      <c r="C61" s="229"/>
      <c r="E61" s="229" t="s">
        <v>527</v>
      </c>
      <c r="F61" s="229" t="s">
        <v>528</v>
      </c>
      <c r="G61" s="228">
        <v>17746</v>
      </c>
      <c r="Q61" s="231"/>
    </row>
    <row r="62" spans="1:17" ht="13.95" customHeight="1">
      <c r="A62" t="s">
        <v>1898</v>
      </c>
      <c r="B62" t="s">
        <v>518</v>
      </c>
      <c r="C62" s="181">
        <f>+VLOOKUP(B62,'BALANCE TXT'!T:U,2,0)</f>
        <v>0</v>
      </c>
      <c r="D62" t="s">
        <v>1568</v>
      </c>
      <c r="E62" s="181" t="s">
        <v>532</v>
      </c>
      <c r="F62" s="181" t="s">
        <v>533</v>
      </c>
      <c r="G62" s="182">
        <v>6370505</v>
      </c>
    </row>
    <row r="63" spans="1:17" ht="13.95" customHeight="1">
      <c r="A63" t="s">
        <v>1898</v>
      </c>
      <c r="B63" t="s">
        <v>518</v>
      </c>
      <c r="C63" s="181">
        <f>+VLOOKUP(B63,'BALANCE TXT'!T:U,2,0)</f>
        <v>0</v>
      </c>
      <c r="D63" t="s">
        <v>1568</v>
      </c>
      <c r="E63" s="181" t="s">
        <v>537</v>
      </c>
      <c r="F63" s="181" t="s">
        <v>427</v>
      </c>
      <c r="G63" s="182">
        <v>429086</v>
      </c>
    </row>
    <row r="64" spans="1:17" s="230" customFormat="1" ht="13.95" customHeight="1">
      <c r="A64" s="230" t="s">
        <v>1898</v>
      </c>
      <c r="B64" s="230" t="s">
        <v>518</v>
      </c>
      <c r="C64" s="229">
        <f>+VLOOKUP(B64,'BALANCE TXT'!T:U,2,0)</f>
        <v>0</v>
      </c>
      <c r="D64" s="230" t="s">
        <v>1568</v>
      </c>
      <c r="E64" s="229" t="s">
        <v>538</v>
      </c>
      <c r="F64" s="229" t="s">
        <v>427</v>
      </c>
      <c r="G64" s="228">
        <v>1068616</v>
      </c>
      <c r="Q64" s="231"/>
    </row>
    <row r="65" spans="1:17" ht="13.95" customHeight="1">
      <c r="C65" s="181"/>
      <c r="E65" s="181" t="s">
        <v>539</v>
      </c>
      <c r="F65" s="181" t="s">
        <v>540</v>
      </c>
      <c r="G65" s="182">
        <v>113399</v>
      </c>
      <c r="Q65" s="62"/>
    </row>
    <row r="66" spans="1:17" ht="13.95" customHeight="1">
      <c r="C66" s="181"/>
      <c r="E66" s="181" t="s">
        <v>1242</v>
      </c>
      <c r="F66" s="181" t="s">
        <v>1243</v>
      </c>
      <c r="G66" s="182">
        <v>118399</v>
      </c>
      <c r="Q66" s="62"/>
    </row>
    <row r="67" spans="1:17" ht="13.95" customHeight="1">
      <c r="C67" s="181"/>
      <c r="E67" s="181" t="s">
        <v>1005</v>
      </c>
      <c r="F67" s="181" t="s">
        <v>1057</v>
      </c>
      <c r="G67" s="182">
        <v>803775</v>
      </c>
      <c r="Q67" s="62"/>
    </row>
    <row r="68" spans="1:17" ht="13.95" customHeight="1">
      <c r="C68" s="181"/>
      <c r="E68" s="181" t="s">
        <v>1245</v>
      </c>
      <c r="F68" s="181" t="s">
        <v>1246</v>
      </c>
      <c r="G68" s="182">
        <v>118390</v>
      </c>
      <c r="Q68" s="62"/>
    </row>
    <row r="69" spans="1:17" ht="13.95" customHeight="1">
      <c r="C69" s="181"/>
      <c r="E69" s="181" t="s">
        <v>1571</v>
      </c>
      <c r="F69" s="181" t="s">
        <v>1572</v>
      </c>
      <c r="G69" s="182">
        <v>236798</v>
      </c>
      <c r="Q69" s="62"/>
    </row>
    <row r="70" spans="1:17" ht="13.95" customHeight="1">
      <c r="C70" s="181"/>
      <c r="E70" s="181" t="s">
        <v>1321</v>
      </c>
      <c r="F70" s="181" t="s">
        <v>1322</v>
      </c>
      <c r="G70" s="182">
        <v>41196</v>
      </c>
      <c r="Q70" s="62"/>
    </row>
    <row r="71" spans="1:17" s="230" customFormat="1" ht="13.95" customHeight="1">
      <c r="A71" s="230" t="s">
        <v>1898</v>
      </c>
      <c r="B71" s="230" t="s">
        <v>518</v>
      </c>
      <c r="C71" s="229">
        <f>+VLOOKUP(B71,'BALANCE TXT'!T:U,2,0)</f>
        <v>0</v>
      </c>
      <c r="D71" s="230" t="s">
        <v>1568</v>
      </c>
      <c r="E71" s="229" t="s">
        <v>1868</v>
      </c>
      <c r="F71" s="229" t="s">
        <v>1869</v>
      </c>
      <c r="G71" s="228">
        <v>31787308</v>
      </c>
      <c r="Q71" s="231"/>
    </row>
    <row r="72" spans="1:17" ht="13.95" customHeight="1">
      <c r="B72" s="181" t="s">
        <v>541</v>
      </c>
      <c r="C72" s="181">
        <f>+VLOOKUP(B72,'BALANCE TXT'!T:U,2,0)</f>
        <v>0</v>
      </c>
      <c r="D72" s="181" t="s">
        <v>542</v>
      </c>
      <c r="E72" s="181"/>
      <c r="F72" s="181"/>
      <c r="G72" s="182">
        <v>178533008</v>
      </c>
      <c r="Q72" s="62"/>
    </row>
    <row r="73" spans="1:17" ht="13.95" customHeight="1">
      <c r="B73" s="181" t="s">
        <v>545</v>
      </c>
      <c r="C73" s="181">
        <f>+VLOOKUP(B73,'BALANCE TXT'!T:U,2,0)</f>
        <v>0</v>
      </c>
      <c r="D73" s="181" t="s">
        <v>1575</v>
      </c>
      <c r="E73" s="181"/>
      <c r="F73" s="181"/>
      <c r="G73" s="182">
        <v>178533008</v>
      </c>
      <c r="Q73" s="62"/>
    </row>
    <row r="74" spans="1:17" ht="13.95" customHeight="1">
      <c r="A74" t="s">
        <v>1898</v>
      </c>
      <c r="B74" t="s">
        <v>518</v>
      </c>
      <c r="C74" s="181">
        <f>+VLOOKUP(B74,'BALANCE TXT'!T:U,2,0)</f>
        <v>0</v>
      </c>
      <c r="D74" t="s">
        <v>1568</v>
      </c>
      <c r="E74" s="181" t="s">
        <v>551</v>
      </c>
      <c r="F74" s="181" t="s">
        <v>524</v>
      </c>
      <c r="G74" s="182">
        <v>178533008</v>
      </c>
    </row>
    <row r="75" spans="1:17" ht="13.95" customHeight="1">
      <c r="B75" s="181" t="s">
        <v>556</v>
      </c>
      <c r="C75" s="181">
        <f>+VLOOKUP(B75,'BALANCE TXT'!T:U,2,0)</f>
        <v>0</v>
      </c>
      <c r="D75" s="181" t="s">
        <v>557</v>
      </c>
      <c r="E75" s="181"/>
      <c r="F75" s="181"/>
      <c r="G75" s="182">
        <v>2747898400</v>
      </c>
      <c r="Q75" s="62"/>
    </row>
    <row r="76" spans="1:17" ht="13.95" customHeight="1">
      <c r="B76" s="181" t="s">
        <v>558</v>
      </c>
      <c r="C76" s="181">
        <f>+VLOOKUP(B76,'BALANCE TXT'!T:U,2,0)</f>
        <v>0</v>
      </c>
      <c r="D76" s="181" t="s">
        <v>559</v>
      </c>
      <c r="E76" s="181"/>
      <c r="F76" s="181"/>
      <c r="G76" s="182">
        <v>2747898400</v>
      </c>
      <c r="Q76" s="62"/>
    </row>
    <row r="77" spans="1:17" ht="13.95" customHeight="1">
      <c r="B77" s="181" t="s">
        <v>1576</v>
      </c>
      <c r="C77" s="181" t="str">
        <f>+VLOOKUP(B77,'BALANCE TXT'!T:U,2,0)</f>
        <v>Deudores por Intermediación (Nota f)</v>
      </c>
      <c r="D77" s="181" t="s">
        <v>1577</v>
      </c>
      <c r="E77" s="181"/>
      <c r="F77" s="181"/>
      <c r="G77" s="182">
        <v>262898400</v>
      </c>
      <c r="Q77" s="62"/>
    </row>
    <row r="78" spans="1:17" ht="13.95" customHeight="1">
      <c r="B78" s="181" t="s">
        <v>1098</v>
      </c>
      <c r="C78" s="181" t="str">
        <f>+VLOOKUP(B78,'BALANCE TXT'!T:U,2,0)</f>
        <v>Deudores por Intermediación (Nota f)</v>
      </c>
      <c r="D78" s="181" t="s">
        <v>1058</v>
      </c>
      <c r="E78" s="181"/>
      <c r="F78" s="181"/>
      <c r="G78" s="182">
        <v>745000000</v>
      </c>
      <c r="Q78" s="62"/>
    </row>
    <row r="79" spans="1:17" ht="13.95" customHeight="1">
      <c r="B79" s="181" t="s">
        <v>1390</v>
      </c>
      <c r="C79" s="181" t="str">
        <f>+VLOOKUP(B79,'BALANCE TXT'!T:U,2,0)</f>
        <v>Deudores por Intermediación (Nota f)</v>
      </c>
      <c r="D79" s="181" t="s">
        <v>1461</v>
      </c>
      <c r="E79" s="181"/>
      <c r="F79" s="181"/>
      <c r="G79" s="182">
        <v>1740000000</v>
      </c>
      <c r="Q79" s="62"/>
    </row>
    <row r="80" spans="1:17" ht="13.95" customHeight="1">
      <c r="B80" s="181" t="s">
        <v>562</v>
      </c>
      <c r="C80" s="181">
        <f>+VLOOKUP(B80,'BALANCE TXT'!T:U,2,0)</f>
        <v>0</v>
      </c>
      <c r="D80" s="181" t="s">
        <v>563</v>
      </c>
      <c r="E80" s="181"/>
      <c r="F80" s="181"/>
      <c r="G80" s="182">
        <v>1346607731</v>
      </c>
      <c r="Q80" s="62"/>
    </row>
    <row r="81" spans="2:17" ht="13.95" customHeight="1">
      <c r="B81" s="181" t="s">
        <v>564</v>
      </c>
      <c r="C81" s="181">
        <f>+VLOOKUP(B81,'BALANCE TXT'!T:U,2,0)</f>
        <v>0</v>
      </c>
      <c r="D81" s="181" t="s">
        <v>565</v>
      </c>
      <c r="E81" s="181"/>
      <c r="F81" s="181"/>
      <c r="G81" s="182">
        <v>2184431</v>
      </c>
      <c r="Q81" s="62"/>
    </row>
    <row r="82" spans="2:17" ht="13.95" customHeight="1">
      <c r="B82" s="181" t="s">
        <v>566</v>
      </c>
      <c r="C82" s="181">
        <f>+VLOOKUP(B82,'BALANCE TXT'!T:U,2,0)</f>
        <v>0</v>
      </c>
      <c r="D82" s="181" t="s">
        <v>567</v>
      </c>
      <c r="E82" s="181"/>
      <c r="F82" s="181"/>
      <c r="G82" s="182">
        <v>2184431</v>
      </c>
      <c r="Q82" s="62"/>
    </row>
    <row r="83" spans="2:17" ht="13.95" customHeight="1">
      <c r="C83" s="181"/>
      <c r="E83" s="181" t="s">
        <v>1059</v>
      </c>
      <c r="F83" s="181" t="s">
        <v>993</v>
      </c>
      <c r="G83" s="182">
        <v>2184431</v>
      </c>
      <c r="Q83" s="62"/>
    </row>
    <row r="84" spans="2:17" ht="13.95" customHeight="1">
      <c r="B84" s="181" t="s">
        <v>578</v>
      </c>
      <c r="C84" s="181">
        <f>+VLOOKUP(B84,'BALANCE TXT'!T:U,2,0)</f>
        <v>0</v>
      </c>
      <c r="D84" s="181" t="s">
        <v>579</v>
      </c>
      <c r="E84" s="181"/>
      <c r="F84" s="181"/>
      <c r="G84" s="182">
        <v>53332300</v>
      </c>
      <c r="Q84" s="62"/>
    </row>
    <row r="85" spans="2:17" ht="13.95" customHeight="1">
      <c r="B85" s="181" t="s">
        <v>580</v>
      </c>
      <c r="C85" s="181" t="str">
        <f>+VLOOKUP(B85,'BALANCE TXT'!T:U,2,0)</f>
        <v xml:space="preserve">Anticipo impuesto a la renta (Nota 5 - f.) </v>
      </c>
      <c r="D85" s="181" t="s">
        <v>581</v>
      </c>
      <c r="E85" s="181"/>
      <c r="F85" s="181"/>
      <c r="G85" s="182">
        <v>43345700</v>
      </c>
      <c r="Q85" s="62"/>
    </row>
    <row r="86" spans="2:17" ht="13.95" customHeight="1">
      <c r="B86" s="181" t="s">
        <v>584</v>
      </c>
      <c r="C86" s="181" t="str">
        <f>+VLOOKUP(B86,'BALANCE TXT'!T:U,2,0)</f>
        <v>Retención de IDU</v>
      </c>
      <c r="D86" s="181" t="s">
        <v>585</v>
      </c>
      <c r="E86" s="181"/>
      <c r="F86" s="181"/>
      <c r="G86" s="182">
        <v>9986600</v>
      </c>
      <c r="Q86" s="62"/>
    </row>
    <row r="87" spans="2:17" ht="13.95" customHeight="1">
      <c r="B87" s="181" t="s">
        <v>588</v>
      </c>
      <c r="C87" s="181">
        <f>+VLOOKUP(B87,'BALANCE TXT'!T:U,2,0)</f>
        <v>0</v>
      </c>
      <c r="D87" s="181" t="s">
        <v>589</v>
      </c>
      <c r="E87" s="181"/>
      <c r="F87" s="181"/>
      <c r="G87" s="182">
        <v>1291091000</v>
      </c>
      <c r="Q87" s="62"/>
    </row>
    <row r="88" spans="2:17" ht="13.95" customHeight="1">
      <c r="B88" s="181" t="s">
        <v>590</v>
      </c>
      <c r="C88" s="181" t="str">
        <f>+VLOOKUP(B88,'BALANCE TXT'!T:U,2,0)</f>
        <v xml:space="preserve"> Títulos de Renta  Fija  (Nota 6-c) </v>
      </c>
      <c r="D88" s="181" t="s">
        <v>591</v>
      </c>
      <c r="E88" s="181"/>
      <c r="F88" s="181"/>
      <c r="G88" s="182">
        <v>1291091000</v>
      </c>
      <c r="Q88" s="62"/>
    </row>
    <row r="89" spans="2:17" ht="13.95" customHeight="1">
      <c r="B89" s="181" t="s">
        <v>596</v>
      </c>
      <c r="C89" s="181">
        <f>+VLOOKUP(B89,'BALANCE TXT'!T:U,2,0)</f>
        <v>0</v>
      </c>
      <c r="D89" s="181" t="s">
        <v>597</v>
      </c>
      <c r="E89" s="181"/>
      <c r="F89" s="181"/>
      <c r="G89" s="182">
        <v>87282153</v>
      </c>
      <c r="Q89" s="62"/>
    </row>
    <row r="90" spans="2:17" ht="13.95" customHeight="1">
      <c r="B90" s="181" t="s">
        <v>598</v>
      </c>
      <c r="C90" s="181">
        <f>+VLOOKUP(B90,'BALANCE TXT'!T:U,2,0)</f>
        <v>0</v>
      </c>
      <c r="D90" s="181" t="s">
        <v>599</v>
      </c>
      <c r="E90" s="181"/>
      <c r="F90" s="181"/>
      <c r="G90" s="182">
        <v>87282153</v>
      </c>
      <c r="Q90" s="62"/>
    </row>
    <row r="91" spans="2:17" ht="13.95" customHeight="1">
      <c r="B91" s="181" t="s">
        <v>1032</v>
      </c>
      <c r="C91" s="181" t="str">
        <f>+VLOOKUP(B91,'BALANCE TXT'!T:U,2,0)</f>
        <v>Documentos y cuentas por cobrar  (Nota f)</v>
      </c>
      <c r="D91" s="181" t="s">
        <v>974</v>
      </c>
      <c r="E91" s="181"/>
      <c r="F91" s="181"/>
      <c r="G91" s="182">
        <v>258619696</v>
      </c>
      <c r="Q91" s="62"/>
    </row>
    <row r="92" spans="2:17" ht="13.95" customHeight="1">
      <c r="B92" s="181" t="s">
        <v>600</v>
      </c>
      <c r="C92" s="181" t="str">
        <f>+VLOOKUP(B92,'BALANCE TXT'!T:U,2,0)</f>
        <v>Documentos y cuentas por cobrar  (Nota f)</v>
      </c>
      <c r="D92" s="181" t="s">
        <v>601</v>
      </c>
      <c r="E92" s="181"/>
      <c r="F92" s="181"/>
      <c r="G92" s="182">
        <v>651060114</v>
      </c>
      <c r="Q92" s="62"/>
    </row>
    <row r="93" spans="2:17" ht="13.95" customHeight="1">
      <c r="B93" s="181" t="s">
        <v>602</v>
      </c>
      <c r="C93" s="181" t="str">
        <f>+VLOOKUP(B93,'BALANCE TXT'!T:U,2,0)</f>
        <v>Documentos y cuentas por cobrar  (Nota f)</v>
      </c>
      <c r="D93" s="181" t="s">
        <v>603</v>
      </c>
      <c r="E93" s="181"/>
      <c r="F93" s="181"/>
      <c r="G93" s="182">
        <v>-629251190</v>
      </c>
      <c r="Q93" s="62"/>
    </row>
    <row r="94" spans="2:17" ht="13.95" customHeight="1">
      <c r="B94" s="181" t="s">
        <v>1287</v>
      </c>
      <c r="C94" s="181" t="str">
        <f>+VLOOKUP(B94,'BALANCE TXT'!T:U,2,0)</f>
        <v>Documentos y cuentas por cobrar  (Nota f)</v>
      </c>
      <c r="D94" s="181" t="s">
        <v>1247</v>
      </c>
      <c r="E94" s="181"/>
      <c r="F94" s="181"/>
      <c r="G94" s="182">
        <v>371372646</v>
      </c>
      <c r="Q94" s="62"/>
    </row>
    <row r="95" spans="2:17" ht="13.95" customHeight="1">
      <c r="B95" s="181" t="s">
        <v>1288</v>
      </c>
      <c r="C95" s="181" t="str">
        <f>+VLOOKUP(B95,'BALANCE TXT'!T:U,2,0)</f>
        <v>Documentos y cuentas por cobrar  (Nota f)</v>
      </c>
      <c r="D95" s="181" t="s">
        <v>1248</v>
      </c>
      <c r="E95" s="181"/>
      <c r="F95" s="181"/>
      <c r="G95" s="182">
        <v>-363357202</v>
      </c>
      <c r="Q95" s="62"/>
    </row>
    <row r="96" spans="2:17" ht="13.95" customHeight="1">
      <c r="B96" s="181" t="s">
        <v>604</v>
      </c>
      <c r="C96" s="181" t="str">
        <f>+VLOOKUP(B96,'BALANCE TXT'!T:U,2,0)</f>
        <v>Documentos y cuentas por cobrar  (Nota f)</v>
      </c>
      <c r="D96" s="181" t="s">
        <v>605</v>
      </c>
      <c r="E96" s="181"/>
      <c r="F96" s="181"/>
      <c r="G96" s="182">
        <v>34873276</v>
      </c>
      <c r="Q96" s="62"/>
    </row>
    <row r="97" spans="2:17" ht="13.95" customHeight="1">
      <c r="B97" s="181" t="s">
        <v>606</v>
      </c>
      <c r="C97" s="181" t="str">
        <f>+VLOOKUP(B97,'BALANCE TXT'!T:U,2,0)</f>
        <v>Documentos y cuentas por cobrar  (Nota f)</v>
      </c>
      <c r="D97" s="181" t="s">
        <v>603</v>
      </c>
      <c r="E97" s="181"/>
      <c r="F97" s="181"/>
      <c r="G97" s="182">
        <v>-32952080</v>
      </c>
      <c r="Q97" s="62"/>
    </row>
    <row r="98" spans="2:17" ht="13.95" customHeight="1">
      <c r="B98" s="181" t="s">
        <v>607</v>
      </c>
      <c r="C98" s="181" t="str">
        <f>+VLOOKUP(B98,'BALANCE TXT'!T:U,2,0)</f>
        <v>Documentos y cuentas por cobrar  (Nota f)</v>
      </c>
      <c r="D98" s="181" t="s">
        <v>608</v>
      </c>
      <c r="E98" s="181"/>
      <c r="F98" s="181"/>
      <c r="G98" s="182">
        <v>820827626</v>
      </c>
      <c r="Q98" s="62"/>
    </row>
    <row r="99" spans="2:17" ht="13.95" customHeight="1">
      <c r="B99" s="181" t="s">
        <v>609</v>
      </c>
      <c r="C99" s="181" t="str">
        <f>+VLOOKUP(B99,'BALANCE TXT'!T:U,2,0)</f>
        <v>Documentos y cuentas por cobrar  (Nota f)</v>
      </c>
      <c r="D99" s="181" t="s">
        <v>610</v>
      </c>
      <c r="E99" s="181"/>
      <c r="F99" s="181"/>
      <c r="G99" s="182">
        <v>-801229332</v>
      </c>
      <c r="Q99" s="62"/>
    </row>
    <row r="100" spans="2:17" ht="13.95" customHeight="1">
      <c r="B100" s="181" t="s">
        <v>1289</v>
      </c>
      <c r="C100" s="181" t="str">
        <f>+VLOOKUP(B100,'BALANCE TXT'!T:U,2,0)</f>
        <v>Documentos y cuentas por cobrar  (Nota f)</v>
      </c>
      <c r="D100" s="181" t="s">
        <v>1249</v>
      </c>
      <c r="E100" s="181"/>
      <c r="F100" s="181"/>
      <c r="G100" s="182">
        <v>67001959</v>
      </c>
      <c r="Q100" s="62"/>
    </row>
    <row r="101" spans="2:17" ht="13.95" customHeight="1">
      <c r="B101" s="181" t="s">
        <v>1391</v>
      </c>
      <c r="C101" s="181" t="str">
        <f>+VLOOKUP(B101,'BALANCE TXT'!T:U,2,0)</f>
        <v>Documentos y cuentas por cobrar  (Nota f)</v>
      </c>
      <c r="D101" s="181" t="s">
        <v>1326</v>
      </c>
      <c r="E101" s="181"/>
      <c r="F101" s="181"/>
      <c r="G101" s="182">
        <v>-63671826</v>
      </c>
      <c r="Q101" s="62"/>
    </row>
    <row r="102" spans="2:17" ht="13.95" customHeight="1">
      <c r="B102" s="181" t="s">
        <v>1392</v>
      </c>
      <c r="C102" s="181" t="str">
        <f>+VLOOKUP(B102,'BALANCE TXT'!T:U,2,0)</f>
        <v>Documentos y cuentas por cobrar  (Nota f)</v>
      </c>
      <c r="D102" s="181" t="s">
        <v>1327</v>
      </c>
      <c r="E102" s="181"/>
      <c r="F102" s="181"/>
      <c r="G102" s="182">
        <v>-226011534</v>
      </c>
      <c r="Q102" s="62"/>
    </row>
    <row r="103" spans="2:17" ht="13.95" customHeight="1">
      <c r="B103" s="181" t="s">
        <v>611</v>
      </c>
      <c r="C103" s="181">
        <f>+VLOOKUP(B103,'BALANCE TXT'!T:U,2,0)</f>
        <v>0</v>
      </c>
      <c r="D103" s="181" t="s">
        <v>612</v>
      </c>
      <c r="E103" s="181"/>
      <c r="F103" s="181"/>
      <c r="G103" s="182">
        <v>179982258</v>
      </c>
      <c r="Q103" s="62"/>
    </row>
    <row r="104" spans="2:17" ht="13.95" customHeight="1">
      <c r="B104" s="181" t="s">
        <v>613</v>
      </c>
      <c r="C104" s="181">
        <f>+VLOOKUP(B104,'BALANCE TXT'!T:U,2,0)</f>
        <v>0</v>
      </c>
      <c r="D104" s="181" t="s">
        <v>614</v>
      </c>
      <c r="E104" s="181"/>
      <c r="F104" s="181"/>
      <c r="G104" s="182">
        <v>179982258</v>
      </c>
      <c r="Q104" s="62"/>
    </row>
    <row r="105" spans="2:17" ht="13.95" customHeight="1">
      <c r="B105" s="181" t="s">
        <v>615</v>
      </c>
      <c r="C105" s="181">
        <f>+VLOOKUP(B105,'BALANCE TXT'!T:U,2,0)</f>
        <v>0</v>
      </c>
      <c r="D105" s="181" t="s">
        <v>616</v>
      </c>
      <c r="E105" s="181"/>
      <c r="F105" s="181"/>
      <c r="G105" s="182">
        <v>179982258</v>
      </c>
      <c r="Q105" s="62"/>
    </row>
    <row r="106" spans="2:17" ht="13.95" customHeight="1">
      <c r="B106" s="181" t="s">
        <v>617</v>
      </c>
      <c r="C106" s="181" t="str">
        <f>+VLOOKUP(B106,'BALANCE TXT'!T:U,2,0)</f>
        <v>Muebles y Utiles</v>
      </c>
      <c r="D106" s="181" t="s">
        <v>378</v>
      </c>
      <c r="E106" s="181"/>
      <c r="F106" s="181"/>
      <c r="G106" s="182">
        <v>391265789</v>
      </c>
      <c r="Q106" s="62"/>
    </row>
    <row r="107" spans="2:17" ht="13.95" customHeight="1">
      <c r="B107" s="181" t="s">
        <v>618</v>
      </c>
      <c r="C107" s="181" t="str">
        <f>+VLOOKUP(B107,'BALANCE TXT'!T:U,2,0)</f>
        <v>(-) Depreciacion del periodo</v>
      </c>
      <c r="D107" s="181" t="s">
        <v>619</v>
      </c>
      <c r="E107" s="181"/>
      <c r="F107" s="181"/>
      <c r="G107" s="182">
        <v>-211283531</v>
      </c>
      <c r="Q107" s="62"/>
    </row>
    <row r="108" spans="2:17" ht="13.95" customHeight="1">
      <c r="B108" s="181" t="s">
        <v>620</v>
      </c>
      <c r="C108" s="181">
        <f>+VLOOKUP(B108,'BALANCE TXT'!T:U,2,0)</f>
        <v>0</v>
      </c>
      <c r="D108" s="181" t="s">
        <v>621</v>
      </c>
      <c r="E108" s="181"/>
      <c r="F108" s="181"/>
      <c r="G108" s="182">
        <v>2996593016</v>
      </c>
      <c r="Q108" s="62"/>
    </row>
    <row r="109" spans="2:17" ht="13.95" customHeight="1">
      <c r="B109" s="181" t="s">
        <v>622</v>
      </c>
      <c r="C109" s="181">
        <f>+VLOOKUP(B109,'BALANCE TXT'!T:U,2,0)</f>
        <v>0</v>
      </c>
      <c r="D109" s="181" t="s">
        <v>623</v>
      </c>
      <c r="E109" s="181"/>
      <c r="F109" s="181"/>
      <c r="G109" s="182">
        <v>1079092664</v>
      </c>
      <c r="Q109" s="62"/>
    </row>
    <row r="110" spans="2:17" ht="13.95" customHeight="1">
      <c r="B110" s="181" t="s">
        <v>624</v>
      </c>
      <c r="C110" s="181">
        <f>+VLOOKUP(B110,'BALANCE TXT'!T:U,2,0)</f>
        <v>0</v>
      </c>
      <c r="D110" s="181" t="s">
        <v>623</v>
      </c>
      <c r="E110" s="181"/>
      <c r="F110" s="181"/>
      <c r="G110" s="182">
        <v>1079092664</v>
      </c>
      <c r="Q110" s="62"/>
    </row>
    <row r="111" spans="2:17" ht="13.95" customHeight="1">
      <c r="B111" s="181" t="s">
        <v>625</v>
      </c>
      <c r="C111" s="181" t="str">
        <f>+VLOOKUP(B111,'BALANCE TXT'!T:U,2,0)</f>
        <v>Marcas</v>
      </c>
      <c r="D111" s="181" t="s">
        <v>626</v>
      </c>
      <c r="E111" s="181"/>
      <c r="F111" s="181"/>
      <c r="G111" s="182">
        <v>1250000000</v>
      </c>
      <c r="Q111" s="62"/>
    </row>
    <row r="112" spans="2:17" ht="13.95" customHeight="1">
      <c r="B112" s="181" t="s">
        <v>1884</v>
      </c>
      <c r="C112" s="181" t="str">
        <f>+VLOOKUP(B112,'BALANCE TXT'!T:U,2,0)</f>
        <v>Software Informático</v>
      </c>
      <c r="D112" s="181" t="s">
        <v>1872</v>
      </c>
      <c r="E112" s="181"/>
      <c r="F112" s="181"/>
      <c r="G112" s="182">
        <v>79092664</v>
      </c>
      <c r="Q112" s="62"/>
    </row>
    <row r="113" spans="1:17" ht="13.95" customHeight="1">
      <c r="B113" s="181" t="s">
        <v>629</v>
      </c>
      <c r="C113" s="181" t="str">
        <f>+VLOOKUP(B113,'BALANCE TXT'!T:U,2,0)</f>
        <v>(Amortización Acumulada)</v>
      </c>
      <c r="D113" s="181" t="s">
        <v>630</v>
      </c>
      <c r="E113" s="181"/>
      <c r="F113" s="181"/>
      <c r="G113" s="182">
        <v>-250000000</v>
      </c>
      <c r="Q113" s="62"/>
    </row>
    <row r="114" spans="1:17" ht="13.95" customHeight="1">
      <c r="B114" s="181" t="s">
        <v>631</v>
      </c>
      <c r="C114" s="181">
        <f>+VLOOKUP(B114,'BALANCE TXT'!T:U,2,0)</f>
        <v>0</v>
      </c>
      <c r="D114" s="181" t="s">
        <v>632</v>
      </c>
      <c r="E114" s="181"/>
      <c r="F114" s="181"/>
      <c r="G114" s="182">
        <v>1917500352</v>
      </c>
      <c r="Q114" s="62"/>
    </row>
    <row r="115" spans="1:17" ht="13.95" customHeight="1">
      <c r="B115" s="181" t="s">
        <v>633</v>
      </c>
      <c r="C115" s="181">
        <f>+VLOOKUP(B115,'BALANCE TXT'!T:U,2,0)</f>
        <v>0</v>
      </c>
      <c r="D115" s="181" t="s">
        <v>632</v>
      </c>
      <c r="E115" s="181"/>
      <c r="F115" s="181"/>
      <c r="G115" s="182">
        <v>1917500352</v>
      </c>
      <c r="Q115" s="62"/>
    </row>
    <row r="116" spans="1:17" ht="13.95" customHeight="1">
      <c r="B116" s="181" t="s">
        <v>634</v>
      </c>
      <c r="C116" s="181">
        <f>+VLOOKUP(B116,'BALANCE TXT'!T:U,2,0)</f>
        <v>0</v>
      </c>
      <c r="D116" s="181" t="s">
        <v>632</v>
      </c>
      <c r="E116" s="181"/>
      <c r="F116" s="181"/>
      <c r="G116" s="182">
        <v>1917500352</v>
      </c>
      <c r="Q116" s="62"/>
    </row>
    <row r="117" spans="1:17" ht="13.95" customHeight="1">
      <c r="C117" s="181"/>
      <c r="E117" s="181" t="s">
        <v>1250</v>
      </c>
      <c r="F117" s="181" t="s">
        <v>1251</v>
      </c>
      <c r="G117" s="182">
        <v>1917500352</v>
      </c>
      <c r="Q117" s="62"/>
    </row>
    <row r="118" spans="1:17" ht="13.95" customHeight="1">
      <c r="B118" s="181" t="s">
        <v>639</v>
      </c>
      <c r="C118" s="181">
        <f>+VLOOKUP(B118,'BALANCE TXT'!T:U,2,0)</f>
        <v>0</v>
      </c>
      <c r="D118" s="181" t="s">
        <v>4</v>
      </c>
      <c r="E118" s="181"/>
      <c r="F118" s="181"/>
      <c r="G118" s="182">
        <v>42188229169</v>
      </c>
      <c r="Q118" s="62"/>
    </row>
    <row r="119" spans="1:17" ht="13.95" customHeight="1">
      <c r="B119" s="181" t="s">
        <v>640</v>
      </c>
      <c r="C119" s="181">
        <f>+VLOOKUP(B119,'BALANCE TXT'!T:U,2,0)</f>
        <v>0</v>
      </c>
      <c r="D119" s="181" t="s">
        <v>641</v>
      </c>
      <c r="E119" s="181"/>
      <c r="F119" s="181"/>
      <c r="G119" s="182">
        <v>37833348766</v>
      </c>
      <c r="Q119" s="62"/>
    </row>
    <row r="120" spans="1:17" ht="13.95" customHeight="1">
      <c r="B120" s="181" t="s">
        <v>642</v>
      </c>
      <c r="C120" s="181">
        <f>+VLOOKUP(B120,'BALANCE TXT'!T:U,2,0)</f>
        <v>0</v>
      </c>
      <c r="D120" s="181" t="s">
        <v>34</v>
      </c>
      <c r="E120" s="181"/>
      <c r="F120" s="181"/>
      <c r="G120" s="182">
        <v>37833348766</v>
      </c>
      <c r="Q120" s="62"/>
    </row>
    <row r="121" spans="1:17" ht="13.95" customHeight="1">
      <c r="B121" s="181" t="s">
        <v>643</v>
      </c>
      <c r="C121" s="181">
        <f>+VLOOKUP(B121,'BALANCE TXT'!T:U,2,0)</f>
        <v>0</v>
      </c>
      <c r="D121" s="181" t="s">
        <v>644</v>
      </c>
      <c r="E121" s="181"/>
      <c r="F121" s="181"/>
      <c r="G121" s="182">
        <v>37833348766</v>
      </c>
      <c r="Q121" s="62"/>
    </row>
    <row r="122" spans="1:17" ht="13.95" customHeight="1">
      <c r="B122" s="181" t="s">
        <v>645</v>
      </c>
      <c r="C122" s="181">
        <f>+VLOOKUP(B122,'BALANCE TXT'!T:U,2,0)</f>
        <v>0</v>
      </c>
      <c r="D122" s="181" t="s">
        <v>646</v>
      </c>
      <c r="E122" s="181"/>
      <c r="F122" s="181"/>
      <c r="G122" s="182">
        <v>88776617</v>
      </c>
      <c r="Q122" s="62"/>
    </row>
    <row r="123" spans="1:17" ht="13.95" customHeight="1">
      <c r="C123" s="181"/>
      <c r="E123" s="181" t="s">
        <v>647</v>
      </c>
      <c r="F123" s="181" t="s">
        <v>648</v>
      </c>
      <c r="G123" s="182">
        <v>900000</v>
      </c>
      <c r="Q123" s="62"/>
    </row>
    <row r="124" spans="1:17" ht="13.95" customHeight="1">
      <c r="A124" t="s">
        <v>1899</v>
      </c>
      <c r="B124" t="s">
        <v>645</v>
      </c>
      <c r="C124" s="181">
        <f>+VLOOKUP(B124,'BALANCE TXT'!T:U,2,0)</f>
        <v>0</v>
      </c>
      <c r="D124" t="s">
        <v>646</v>
      </c>
      <c r="E124" s="181" t="s">
        <v>1464</v>
      </c>
      <c r="F124" s="181" t="s">
        <v>1465</v>
      </c>
      <c r="G124" s="182">
        <v>44000</v>
      </c>
    </row>
    <row r="125" spans="1:17" ht="13.95" customHeight="1">
      <c r="C125" s="181"/>
      <c r="E125" s="181" t="s">
        <v>1071</v>
      </c>
      <c r="F125" s="181" t="s">
        <v>1015</v>
      </c>
      <c r="G125" s="182">
        <v>48972021</v>
      </c>
      <c r="Q125" s="62"/>
    </row>
    <row r="126" spans="1:17" ht="13.95" customHeight="1">
      <c r="A126" t="s">
        <v>1899</v>
      </c>
      <c r="B126" t="s">
        <v>645</v>
      </c>
      <c r="C126" s="181">
        <f>+VLOOKUP(B126,'BALANCE TXT'!T:U,2,0)</f>
        <v>0</v>
      </c>
      <c r="D126" t="s">
        <v>646</v>
      </c>
      <c r="E126" s="181" t="s">
        <v>1328</v>
      </c>
      <c r="F126" s="181" t="s">
        <v>427</v>
      </c>
      <c r="G126" s="182">
        <v>3738600</v>
      </c>
    </row>
    <row r="127" spans="1:17" ht="13.95" customHeight="1">
      <c r="C127" s="181"/>
      <c r="E127" s="181" t="s">
        <v>658</v>
      </c>
      <c r="F127" s="181" t="s">
        <v>659</v>
      </c>
      <c r="G127" s="182">
        <v>15187452</v>
      </c>
      <c r="Q127" s="62"/>
    </row>
    <row r="128" spans="1:17" ht="13.95" customHeight="1">
      <c r="C128" s="181"/>
      <c r="E128" s="181" t="s">
        <v>990</v>
      </c>
      <c r="F128" s="181" t="s">
        <v>991</v>
      </c>
      <c r="G128" s="182">
        <v>1970544</v>
      </c>
      <c r="Q128" s="62"/>
    </row>
    <row r="129" spans="1:17" ht="13.95" customHeight="1">
      <c r="C129" s="181"/>
      <c r="E129" s="181" t="s">
        <v>1072</v>
      </c>
      <c r="F129" s="181" t="s">
        <v>1073</v>
      </c>
      <c r="G129" s="182">
        <v>275000</v>
      </c>
      <c r="Q129" s="62"/>
    </row>
    <row r="130" spans="1:17" ht="13.95" customHeight="1">
      <c r="C130" s="181"/>
      <c r="E130" s="181" t="s">
        <v>1074</v>
      </c>
      <c r="F130" s="181" t="s">
        <v>1075</v>
      </c>
      <c r="G130" s="182">
        <v>11410000</v>
      </c>
      <c r="Q130" s="62"/>
    </row>
    <row r="131" spans="1:17" ht="13.95" customHeight="1">
      <c r="C131" s="181"/>
      <c r="E131" s="181" t="s">
        <v>1258</v>
      </c>
      <c r="F131" s="181" t="s">
        <v>1259</v>
      </c>
      <c r="G131" s="182">
        <v>50000</v>
      </c>
      <c r="Q131" s="62"/>
    </row>
    <row r="132" spans="1:17" ht="13.95" customHeight="1">
      <c r="C132" s="181"/>
      <c r="E132" s="181" t="s">
        <v>1335</v>
      </c>
      <c r="F132" s="181" t="s">
        <v>1336</v>
      </c>
      <c r="G132" s="182">
        <v>1000000</v>
      </c>
      <c r="Q132" s="62"/>
    </row>
    <row r="133" spans="1:17" ht="13.95" customHeight="1">
      <c r="C133" s="181"/>
      <c r="E133" s="181" t="s">
        <v>1862</v>
      </c>
      <c r="F133" s="181" t="s">
        <v>1863</v>
      </c>
      <c r="G133" s="182">
        <v>5229000</v>
      </c>
      <c r="Q133" s="62"/>
    </row>
    <row r="134" spans="1:17" ht="13.95" customHeight="1">
      <c r="B134" s="181" t="s">
        <v>1429</v>
      </c>
      <c r="C134" s="181">
        <f>+VLOOKUP(B134,'BALANCE TXT'!T:U,2,0)</f>
        <v>0</v>
      </c>
      <c r="D134" s="181" t="s">
        <v>1343</v>
      </c>
      <c r="E134" s="181"/>
      <c r="F134" s="181"/>
      <c r="G134" s="182">
        <v>189470830</v>
      </c>
      <c r="Q134" s="62"/>
    </row>
    <row r="135" spans="1:17" ht="13.95" customHeight="1">
      <c r="A135" t="s">
        <v>1899</v>
      </c>
      <c r="B135" t="s">
        <v>1429</v>
      </c>
      <c r="C135" s="181">
        <f>+VLOOKUP(B135,'BALANCE TXT'!T:U,2,0)</f>
        <v>0</v>
      </c>
      <c r="D135" t="s">
        <v>1343</v>
      </c>
      <c r="E135" s="181" t="s">
        <v>651</v>
      </c>
      <c r="F135" s="181" t="s">
        <v>524</v>
      </c>
      <c r="G135" s="182">
        <v>95056104</v>
      </c>
    </row>
    <row r="136" spans="1:17" ht="13.95" customHeight="1">
      <c r="C136" s="181"/>
      <c r="E136" s="181" t="s">
        <v>1870</v>
      </c>
      <c r="F136" s="181" t="s">
        <v>1871</v>
      </c>
      <c r="G136" s="182">
        <v>3300000</v>
      </c>
      <c r="Q136" s="62"/>
    </row>
    <row r="137" spans="1:17" ht="13.95" customHeight="1">
      <c r="A137" t="s">
        <v>1899</v>
      </c>
      <c r="B137" t="s">
        <v>1429</v>
      </c>
      <c r="C137" s="181">
        <f>+VLOOKUP(B137,'BALANCE TXT'!T:U,2,0)</f>
        <v>0</v>
      </c>
      <c r="D137" t="s">
        <v>1343</v>
      </c>
      <c r="E137" s="181" t="s">
        <v>1873</v>
      </c>
      <c r="F137" s="181" t="s">
        <v>1874</v>
      </c>
      <c r="G137" s="182">
        <v>85455809</v>
      </c>
    </row>
    <row r="138" spans="1:17" ht="13.95" customHeight="1">
      <c r="C138" s="181"/>
      <c r="E138" s="181" t="s">
        <v>1877</v>
      </c>
      <c r="F138" s="181" t="s">
        <v>1878</v>
      </c>
      <c r="G138" s="182">
        <v>440000</v>
      </c>
      <c r="Q138" s="62"/>
    </row>
    <row r="139" spans="1:17" ht="13.95" customHeight="1">
      <c r="C139" s="181"/>
      <c r="E139" s="181" t="s">
        <v>1880</v>
      </c>
      <c r="F139" s="181" t="s">
        <v>1881</v>
      </c>
      <c r="G139" s="182">
        <v>5218917</v>
      </c>
      <c r="Q139" s="62"/>
    </row>
    <row r="140" spans="1:17" ht="13.95" customHeight="1">
      <c r="B140" s="181" t="s">
        <v>676</v>
      </c>
      <c r="C140" s="181">
        <f>+VLOOKUP(B140,'BALANCE TXT'!T:U,2,0)</f>
        <v>0</v>
      </c>
      <c r="D140" s="181" t="s">
        <v>677</v>
      </c>
      <c r="E140" s="181"/>
      <c r="F140" s="181"/>
      <c r="G140" s="182">
        <v>37550048885</v>
      </c>
      <c r="Q140" s="62"/>
    </row>
    <row r="141" spans="1:17" ht="13.95" customHeight="1">
      <c r="C141" s="181"/>
      <c r="E141" s="181" t="s">
        <v>995</v>
      </c>
      <c r="F141" s="181" t="s">
        <v>996</v>
      </c>
      <c r="G141" s="182">
        <v>386189968</v>
      </c>
      <c r="Q141" s="62"/>
    </row>
    <row r="142" spans="1:17" ht="13.95" customHeight="1">
      <c r="C142" s="181"/>
      <c r="E142" s="181" t="s">
        <v>997</v>
      </c>
      <c r="F142" s="181" t="s">
        <v>998</v>
      </c>
      <c r="G142" s="182">
        <v>97212201</v>
      </c>
      <c r="Q142" s="62"/>
    </row>
    <row r="143" spans="1:17" ht="13.95" customHeight="1">
      <c r="C143" s="181"/>
      <c r="E143" s="181" t="s">
        <v>1076</v>
      </c>
      <c r="F143" s="181" t="s">
        <v>1077</v>
      </c>
      <c r="G143" s="182">
        <v>13284182647</v>
      </c>
      <c r="Q143" s="62"/>
    </row>
    <row r="144" spans="1:17" ht="13.95" customHeight="1">
      <c r="C144" s="181"/>
      <c r="E144" s="181" t="s">
        <v>1078</v>
      </c>
      <c r="F144" s="181" t="s">
        <v>1079</v>
      </c>
      <c r="G144" s="182">
        <v>10916931103</v>
      </c>
      <c r="Q144" s="62"/>
    </row>
    <row r="145" spans="2:17" ht="13.95" customHeight="1">
      <c r="C145" s="181"/>
      <c r="E145" s="181" t="s">
        <v>1864</v>
      </c>
      <c r="F145" s="181" t="s">
        <v>1865</v>
      </c>
      <c r="G145" s="182">
        <v>31438</v>
      </c>
      <c r="Q145" s="62"/>
    </row>
    <row r="146" spans="2:17" s="233" customFormat="1" ht="13.95" customHeight="1">
      <c r="C146" s="234"/>
      <c r="E146" s="234" t="s">
        <v>521</v>
      </c>
      <c r="F146" s="234" t="s">
        <v>522</v>
      </c>
      <c r="G146" s="235">
        <v>41568202</v>
      </c>
      <c r="Q146" s="236"/>
    </row>
    <row r="147" spans="2:17" s="233" customFormat="1" ht="13.95" customHeight="1">
      <c r="C147" s="234"/>
      <c r="E147" s="234" t="s">
        <v>532</v>
      </c>
      <c r="F147" s="234" t="s">
        <v>533</v>
      </c>
      <c r="G147" s="235">
        <v>3639510800</v>
      </c>
      <c r="Q147" s="236"/>
    </row>
    <row r="148" spans="2:17" s="233" customFormat="1" ht="13.95" customHeight="1">
      <c r="C148" s="234"/>
      <c r="E148" s="234" t="s">
        <v>537</v>
      </c>
      <c r="F148" s="234" t="s">
        <v>427</v>
      </c>
      <c r="G148" s="235">
        <v>15529538</v>
      </c>
      <c r="Q148" s="236"/>
    </row>
    <row r="149" spans="2:17" s="233" customFormat="1" ht="13.95" customHeight="1">
      <c r="C149" s="234"/>
      <c r="E149" s="234" t="s">
        <v>538</v>
      </c>
      <c r="F149" s="234" t="s">
        <v>427</v>
      </c>
      <c r="G149" s="235">
        <v>1351522133</v>
      </c>
      <c r="Q149" s="236"/>
    </row>
    <row r="150" spans="2:17" s="233" customFormat="1" ht="13.95" customHeight="1">
      <c r="C150" s="234"/>
      <c r="E150" s="234" t="s">
        <v>1084</v>
      </c>
      <c r="F150" s="234" t="s">
        <v>1582</v>
      </c>
      <c r="G150" s="235">
        <v>7816864574</v>
      </c>
      <c r="Q150" s="236"/>
    </row>
    <row r="151" spans="2:17" ht="13.95" customHeight="1">
      <c r="C151" s="181"/>
      <c r="E151" s="181" t="s">
        <v>1866</v>
      </c>
      <c r="F151" s="181" t="s">
        <v>1867</v>
      </c>
      <c r="G151" s="182">
        <v>16288</v>
      </c>
      <c r="Q151" s="62"/>
    </row>
    <row r="152" spans="2:17" ht="13.95" customHeight="1">
      <c r="C152" s="181"/>
      <c r="E152" s="181" t="s">
        <v>1875</v>
      </c>
      <c r="F152" s="181" t="s">
        <v>1876</v>
      </c>
      <c r="G152" s="182">
        <v>300000</v>
      </c>
      <c r="Q152" s="62"/>
    </row>
    <row r="153" spans="2:17" ht="13.95" customHeight="1">
      <c r="C153" s="181"/>
      <c r="E153" s="181" t="s">
        <v>1879</v>
      </c>
      <c r="F153" s="181" t="s">
        <v>1852</v>
      </c>
      <c r="G153" s="182">
        <v>189993</v>
      </c>
      <c r="Q153" s="62"/>
    </row>
    <row r="154" spans="2:17" ht="13.95" customHeight="1">
      <c r="B154" s="181" t="s">
        <v>1034</v>
      </c>
      <c r="C154" s="181">
        <f>+VLOOKUP(B154,'BALANCE TXT'!T:U,2,0)</f>
        <v>0</v>
      </c>
      <c r="D154" s="181" t="s">
        <v>1013</v>
      </c>
      <c r="E154" s="181"/>
      <c r="F154" s="181"/>
      <c r="G154" s="182">
        <v>5052434</v>
      </c>
      <c r="Q154" s="62"/>
    </row>
    <row r="155" spans="2:17" ht="13.95" customHeight="1">
      <c r="C155" s="181"/>
      <c r="E155" s="181" t="s">
        <v>1014</v>
      </c>
      <c r="F155" s="181" t="s">
        <v>1015</v>
      </c>
      <c r="G155" s="182">
        <v>5052434</v>
      </c>
      <c r="Q155" s="62"/>
    </row>
    <row r="156" spans="2:17" ht="13.95" customHeight="1">
      <c r="B156" s="181" t="s">
        <v>694</v>
      </c>
      <c r="C156" s="181">
        <f>+VLOOKUP(B156,'BALANCE TXT'!T:U,2,0)</f>
        <v>0</v>
      </c>
      <c r="D156" s="181" t="s">
        <v>695</v>
      </c>
      <c r="E156" s="181"/>
      <c r="F156" s="181"/>
      <c r="G156" s="182">
        <v>2767343843</v>
      </c>
      <c r="Q156" s="62"/>
    </row>
    <row r="157" spans="2:17" ht="13.95" customHeight="1">
      <c r="B157" s="181" t="s">
        <v>696</v>
      </c>
      <c r="C157" s="181">
        <f>+VLOOKUP(B157,'BALANCE TXT'!T:U,2,0)</f>
        <v>0</v>
      </c>
      <c r="D157" s="181" t="s">
        <v>697</v>
      </c>
      <c r="E157" s="181"/>
      <c r="F157" s="181"/>
      <c r="G157" s="182">
        <v>2767343843</v>
      </c>
      <c r="Q157" s="62"/>
    </row>
    <row r="158" spans="2:17" ht="13.95" customHeight="1">
      <c r="B158" s="181" t="s">
        <v>698</v>
      </c>
      <c r="C158" s="181">
        <f>+VLOOKUP(B158,'BALANCE TXT'!T:U,2,0)</f>
        <v>0</v>
      </c>
      <c r="D158" s="181" t="s">
        <v>697</v>
      </c>
      <c r="E158" s="181"/>
      <c r="F158" s="181"/>
      <c r="G158" s="182">
        <v>2767343843</v>
      </c>
      <c r="Q158" s="62"/>
    </row>
    <row r="159" spans="2:17" ht="13.95" customHeight="1">
      <c r="B159" s="181" t="s">
        <v>1119</v>
      </c>
      <c r="C159" s="181" t="str">
        <f>+VLOOKUP(B159,'BALANCE TXT'!T:U,2,0)</f>
        <v>Acreedores por Intermediación (Nota 5 - m)</v>
      </c>
      <c r="D159" s="181" t="s">
        <v>1092</v>
      </c>
      <c r="E159" s="181"/>
      <c r="F159" s="181"/>
      <c r="G159" s="182">
        <v>745841688</v>
      </c>
      <c r="Q159" s="62"/>
    </row>
    <row r="160" spans="2:17" ht="13.95" customHeight="1">
      <c r="B160" s="181" t="s">
        <v>1409</v>
      </c>
      <c r="C160" s="181" t="str">
        <f>+VLOOKUP(B160,'BALANCE TXT'!T:U,2,0)</f>
        <v>Acreedores por Intermediación (Nota 5 - m)</v>
      </c>
      <c r="D160" s="181" t="s">
        <v>1365</v>
      </c>
      <c r="E160" s="181"/>
      <c r="F160" s="181"/>
      <c r="G160" s="182">
        <v>1756608482</v>
      </c>
      <c r="Q160" s="62"/>
    </row>
    <row r="161" spans="2:17" ht="13.95" customHeight="1">
      <c r="B161" s="181" t="s">
        <v>1595</v>
      </c>
      <c r="C161" s="181" t="str">
        <f>+VLOOKUP(B161,'BALANCE TXT'!T:U,2,0)</f>
        <v>Acreedores por Intermediación (Nota 5 - m)</v>
      </c>
      <c r="D161" s="181" t="s">
        <v>1596</v>
      </c>
      <c r="E161" s="181"/>
      <c r="F161" s="181"/>
      <c r="G161" s="182">
        <v>264893673</v>
      </c>
      <c r="Q161" s="62"/>
    </row>
    <row r="162" spans="2:17" ht="13.95" customHeight="1">
      <c r="B162" s="181" t="s">
        <v>705</v>
      </c>
      <c r="C162" s="181">
        <f>+VLOOKUP(B162,'BALANCE TXT'!T:U,2,0)</f>
        <v>0</v>
      </c>
      <c r="D162" s="181" t="s">
        <v>706</v>
      </c>
      <c r="E162" s="181"/>
      <c r="F162" s="181"/>
      <c r="G162" s="182">
        <v>408070884</v>
      </c>
      <c r="Q162" s="62"/>
    </row>
    <row r="163" spans="2:17" ht="13.95" customHeight="1">
      <c r="B163" s="181" t="s">
        <v>707</v>
      </c>
      <c r="C163" s="181">
        <f>+VLOOKUP(B163,'BALANCE TXT'!T:U,2,0)</f>
        <v>0</v>
      </c>
      <c r="D163" s="181" t="s">
        <v>708</v>
      </c>
      <c r="E163" s="181"/>
      <c r="F163" s="181"/>
      <c r="G163" s="182">
        <v>408070884</v>
      </c>
      <c r="Q163" s="62"/>
    </row>
    <row r="164" spans="2:17" ht="13.95" customHeight="1">
      <c r="B164" s="181" t="s">
        <v>709</v>
      </c>
      <c r="C164" s="181">
        <f>+VLOOKUP(B164,'BALANCE TXT'!T:U,2,0)</f>
        <v>0</v>
      </c>
      <c r="D164" s="181" t="s">
        <v>708</v>
      </c>
      <c r="E164" s="181"/>
      <c r="F164" s="181"/>
      <c r="G164" s="182">
        <v>59785242</v>
      </c>
      <c r="Q164" s="62"/>
    </row>
    <row r="165" spans="2:17" ht="13.95" customHeight="1">
      <c r="B165" s="181" t="s">
        <v>1430</v>
      </c>
      <c r="C165" s="181" t="str">
        <f>+VLOOKUP(B165,'BALANCE TXT'!T:U,2,0)</f>
        <v>Sueldos a Pagar</v>
      </c>
      <c r="D165" s="181" t="s">
        <v>1366</v>
      </c>
      <c r="E165" s="181"/>
      <c r="F165" s="181"/>
      <c r="G165" s="182">
        <v>8940000</v>
      </c>
      <c r="Q165" s="62"/>
    </row>
    <row r="166" spans="2:17" ht="13.95" customHeight="1">
      <c r="B166" s="181" t="s">
        <v>712</v>
      </c>
      <c r="C166" s="181" t="str">
        <f>+VLOOKUP(B166,'BALANCE TXT'!T:U,2,0)</f>
        <v>Aportes y Retenciones a pagar</v>
      </c>
      <c r="D166" s="181" t="s">
        <v>337</v>
      </c>
      <c r="E166" s="181"/>
      <c r="F166" s="181"/>
      <c r="G166" s="182">
        <v>50845242</v>
      </c>
      <c r="Q166" s="62"/>
    </row>
    <row r="167" spans="2:17" ht="13.95" customHeight="1">
      <c r="B167" s="181" t="s">
        <v>713</v>
      </c>
      <c r="C167" s="181">
        <f>+VLOOKUP(B167,'BALANCE TXT'!T:U,2,0)</f>
        <v>0</v>
      </c>
      <c r="D167" s="181" t="s">
        <v>714</v>
      </c>
      <c r="E167" s="181"/>
      <c r="F167" s="181"/>
      <c r="G167" s="182">
        <v>348285642</v>
      </c>
      <c r="Q167" s="62"/>
    </row>
    <row r="168" spans="2:17" ht="13.95" customHeight="1">
      <c r="B168" s="181" t="s">
        <v>715</v>
      </c>
      <c r="C168" s="181" t="str">
        <f>+VLOOKUP(B168,'BALANCE TXT'!T:U,2,0)</f>
        <v>Impuesto a la Renta a pagar</v>
      </c>
      <c r="D168" s="181" t="s">
        <v>716</v>
      </c>
      <c r="E168" s="181"/>
      <c r="F168" s="181"/>
      <c r="G168" s="182">
        <v>292796604</v>
      </c>
      <c r="Q168" s="62"/>
    </row>
    <row r="169" spans="2:17" ht="13.95" customHeight="1">
      <c r="B169" s="181" t="s">
        <v>1121</v>
      </c>
      <c r="C169" s="181" t="str">
        <f>+VLOOKUP(B169,'BALANCE TXT'!T:U,2,0)</f>
        <v>IVA Debito Fiscal</v>
      </c>
      <c r="D169" s="181" t="s">
        <v>1094</v>
      </c>
      <c r="E169" s="181"/>
      <c r="F169" s="181"/>
      <c r="G169" s="182">
        <v>55489038</v>
      </c>
      <c r="Q169" s="62"/>
    </row>
    <row r="170" spans="2:17" ht="13.95" customHeight="1">
      <c r="B170" s="181" t="s">
        <v>717</v>
      </c>
      <c r="C170" s="181">
        <f>+VLOOKUP(B170,'BALANCE TXT'!T:U,2,0)</f>
        <v>0</v>
      </c>
      <c r="D170" s="181" t="s">
        <v>718</v>
      </c>
      <c r="E170" s="181"/>
      <c r="F170" s="181"/>
      <c r="G170" s="182">
        <v>1179465676</v>
      </c>
      <c r="Q170" s="62"/>
    </row>
    <row r="171" spans="2:17" ht="13.95" customHeight="1">
      <c r="B171" s="181" t="s">
        <v>719</v>
      </c>
      <c r="C171" s="181">
        <f>+VLOOKUP(B171,'BALANCE TXT'!T:U,2,0)</f>
        <v>0</v>
      </c>
      <c r="D171" s="181" t="s">
        <v>720</v>
      </c>
      <c r="E171" s="181"/>
      <c r="F171" s="181"/>
      <c r="G171" s="182">
        <v>1179465676</v>
      </c>
      <c r="Q171" s="62"/>
    </row>
    <row r="172" spans="2:17" ht="13.95" customHeight="1">
      <c r="B172" s="181" t="s">
        <v>721</v>
      </c>
      <c r="C172" s="181">
        <f>+VLOOKUP(B172,'BALANCE TXT'!T:U,2,0)</f>
        <v>0</v>
      </c>
      <c r="D172" s="181" t="s">
        <v>720</v>
      </c>
      <c r="E172" s="181"/>
      <c r="F172" s="181"/>
      <c r="G172" s="182">
        <v>1179465676</v>
      </c>
      <c r="Q172" s="62"/>
    </row>
    <row r="173" spans="2:17" ht="13.95" customHeight="1">
      <c r="B173" s="181" t="s">
        <v>1035</v>
      </c>
      <c r="C173" s="181" t="str">
        <f>+VLOOKUP(B173,'BALANCE TXT'!T:U,2,0)</f>
        <v xml:space="preserve">Dividendos a pagar en Efectivo </v>
      </c>
      <c r="D173" s="181" t="s">
        <v>1016</v>
      </c>
      <c r="E173" s="181"/>
      <c r="F173" s="181"/>
      <c r="G173" s="182">
        <v>36716101</v>
      </c>
      <c r="Q173" s="62"/>
    </row>
    <row r="174" spans="2:17" ht="13.95" customHeight="1">
      <c r="B174" s="181" t="s">
        <v>722</v>
      </c>
      <c r="C174" s="181">
        <f>+VLOOKUP(B174,'BALANCE TXT'!T:U,2,0)</f>
        <v>0</v>
      </c>
      <c r="D174" s="181" t="s">
        <v>723</v>
      </c>
      <c r="E174" s="181"/>
      <c r="F174" s="181"/>
      <c r="G174" s="182">
        <v>1142749575</v>
      </c>
      <c r="Q174" s="62"/>
    </row>
    <row r="175" spans="2:17" ht="13.95" customHeight="1">
      <c r="C175" s="181"/>
      <c r="E175" s="181" t="s">
        <v>730</v>
      </c>
      <c r="F175" s="181" t="s">
        <v>731</v>
      </c>
      <c r="G175" s="182">
        <v>590000</v>
      </c>
      <c r="Q175" s="62"/>
    </row>
    <row r="176" spans="2:17" ht="13.95" customHeight="1">
      <c r="C176" s="181"/>
      <c r="E176" s="181" t="s">
        <v>1367</v>
      </c>
      <c r="F176" s="181" t="s">
        <v>1368</v>
      </c>
      <c r="G176" s="182">
        <v>1218110</v>
      </c>
      <c r="Q176" s="62"/>
    </row>
    <row r="177" spans="2:17" ht="13.95" customHeight="1">
      <c r="C177" s="181"/>
      <c r="E177" s="181" t="s">
        <v>1017</v>
      </c>
      <c r="F177" s="181" t="s">
        <v>1018</v>
      </c>
      <c r="G177" s="182">
        <v>112830144</v>
      </c>
      <c r="Q177" s="62"/>
    </row>
    <row r="178" spans="2:17" ht="13.95" customHeight="1">
      <c r="C178" s="181"/>
      <c r="E178" s="181" t="s">
        <v>1369</v>
      </c>
      <c r="F178" s="181" t="s">
        <v>1370</v>
      </c>
      <c r="G178" s="182">
        <v>20000</v>
      </c>
      <c r="Q178" s="62"/>
    </row>
    <row r="179" spans="2:17" ht="13.95" customHeight="1">
      <c r="C179" s="181"/>
      <c r="E179" s="181" t="s">
        <v>1597</v>
      </c>
      <c r="F179" s="181" t="s">
        <v>1598</v>
      </c>
      <c r="G179" s="182">
        <v>660370146</v>
      </c>
      <c r="Q179" s="62"/>
    </row>
    <row r="180" spans="2:17" ht="13.95" customHeight="1">
      <c r="C180" s="181"/>
      <c r="E180" s="181" t="s">
        <v>1599</v>
      </c>
      <c r="F180" s="181" t="s">
        <v>1600</v>
      </c>
      <c r="G180" s="182">
        <v>367721175</v>
      </c>
      <c r="Q180" s="62"/>
    </row>
    <row r="181" spans="2:17" ht="13.95" customHeight="1">
      <c r="B181" s="181" t="s">
        <v>736</v>
      </c>
      <c r="C181" s="181">
        <f>+VLOOKUP(B181,'BALANCE TXT'!T:U,2,0)</f>
        <v>0</v>
      </c>
      <c r="D181" s="181" t="s">
        <v>39</v>
      </c>
      <c r="E181" s="181"/>
      <c r="F181" s="181"/>
      <c r="G181" s="182">
        <v>15304642621</v>
      </c>
      <c r="Q181" s="62"/>
    </row>
    <row r="182" spans="2:17" ht="13.95" customHeight="1">
      <c r="B182" s="181" t="s">
        <v>737</v>
      </c>
      <c r="C182" s="181">
        <f>+VLOOKUP(B182,'BALANCE TXT'!T:U,2,0)</f>
        <v>0</v>
      </c>
      <c r="D182" s="181" t="s">
        <v>738</v>
      </c>
      <c r="E182" s="181"/>
      <c r="F182" s="181"/>
      <c r="G182" s="182">
        <v>15304642621</v>
      </c>
      <c r="Q182" s="62"/>
    </row>
    <row r="183" spans="2:17" ht="13.95" customHeight="1">
      <c r="B183" s="181" t="s">
        <v>739</v>
      </c>
      <c r="C183" s="181">
        <f>+VLOOKUP(B183,'BALANCE TXT'!T:U,2,0)</f>
        <v>0</v>
      </c>
      <c r="D183" s="181" t="s">
        <v>740</v>
      </c>
      <c r="E183" s="181"/>
      <c r="F183" s="181"/>
      <c r="G183" s="182">
        <v>12214000000</v>
      </c>
      <c r="Q183" s="62"/>
    </row>
    <row r="184" spans="2:17" ht="13.95" customHeight="1">
      <c r="B184" s="181" t="s">
        <v>741</v>
      </c>
      <c r="C184" s="181">
        <f>+VLOOKUP(B184,'BALANCE TXT'!T:U,2,0)</f>
        <v>0</v>
      </c>
      <c r="D184" s="181" t="s">
        <v>740</v>
      </c>
      <c r="E184" s="181"/>
      <c r="F184" s="181"/>
      <c r="G184" s="182">
        <v>12214000000</v>
      </c>
      <c r="Q184" s="62"/>
    </row>
    <row r="185" spans="2:17" ht="13.95" customHeight="1">
      <c r="B185" s="181" t="s">
        <v>742</v>
      </c>
      <c r="C185" s="181" t="str">
        <f>+VLOOKUP(B185,'BALANCE TXT'!T:U,2,0)</f>
        <v>Capital Integrado</v>
      </c>
      <c r="D185" s="181" t="s">
        <v>743</v>
      </c>
      <c r="E185" s="181"/>
      <c r="F185" s="181"/>
      <c r="G185" s="182">
        <v>12214000000</v>
      </c>
      <c r="Q185" s="62"/>
    </row>
    <row r="186" spans="2:17" ht="13.95" customHeight="1">
      <c r="B186" s="181" t="s">
        <v>744</v>
      </c>
      <c r="C186" s="181">
        <f>+VLOOKUP(B186,'BALANCE TXT'!T:U,2,0)</f>
        <v>0</v>
      </c>
      <c r="D186" s="181" t="s">
        <v>745</v>
      </c>
      <c r="E186" s="181"/>
      <c r="F186" s="181"/>
      <c r="G186" s="182">
        <v>1724549</v>
      </c>
      <c r="Q186" s="62"/>
    </row>
    <row r="187" spans="2:17" ht="13.95" customHeight="1">
      <c r="B187" s="181" t="s">
        <v>746</v>
      </c>
      <c r="C187" s="181">
        <f>+VLOOKUP(B187,'BALANCE TXT'!T:U,2,0)</f>
        <v>0</v>
      </c>
      <c r="D187" s="181" t="s">
        <v>745</v>
      </c>
      <c r="E187" s="181"/>
      <c r="F187" s="181"/>
      <c r="G187" s="182">
        <v>1724549</v>
      </c>
      <c r="Q187" s="62"/>
    </row>
    <row r="188" spans="2:17" ht="13.95" customHeight="1">
      <c r="B188" s="181" t="s">
        <v>747</v>
      </c>
      <c r="C188" s="181" t="str">
        <f>+VLOOKUP(B188,'BALANCE TXT'!T:U,2,0)</f>
        <v>Aportes a capitalizar</v>
      </c>
      <c r="D188" s="181" t="s">
        <v>748</v>
      </c>
      <c r="E188" s="181"/>
      <c r="F188" s="181"/>
      <c r="G188" s="182">
        <v>1724549</v>
      </c>
      <c r="Q188" s="62"/>
    </row>
    <row r="189" spans="2:17" ht="13.95" customHeight="1">
      <c r="B189" s="181" t="s">
        <v>749</v>
      </c>
      <c r="C189" s="181">
        <f>+VLOOKUP(B189,'BALANCE TXT'!T:U,2,0)</f>
        <v>0</v>
      </c>
      <c r="D189" s="181" t="s">
        <v>155</v>
      </c>
      <c r="E189" s="181"/>
      <c r="F189" s="181"/>
      <c r="G189" s="182">
        <v>610715590</v>
      </c>
      <c r="Q189" s="62"/>
    </row>
    <row r="190" spans="2:17" ht="13.95" customHeight="1">
      <c r="B190" s="181" t="s">
        <v>750</v>
      </c>
      <c r="C190" s="181">
        <f>+VLOOKUP(B190,'BALANCE TXT'!T:U,2,0)</f>
        <v>0</v>
      </c>
      <c r="D190" s="181" t="s">
        <v>155</v>
      </c>
      <c r="E190" s="181"/>
      <c r="F190" s="181"/>
      <c r="G190" s="182">
        <v>610715590</v>
      </c>
      <c r="Q190" s="62"/>
    </row>
    <row r="191" spans="2:17" ht="13.95" customHeight="1">
      <c r="B191" s="181" t="s">
        <v>751</v>
      </c>
      <c r="C191" s="181" t="str">
        <f>+VLOOKUP(B191,'BALANCE TXT'!T:U,2,0)</f>
        <v>Reservas</v>
      </c>
      <c r="D191" s="181" t="s">
        <v>752</v>
      </c>
      <c r="E191" s="181"/>
      <c r="F191" s="181"/>
      <c r="G191" s="182">
        <v>52715590</v>
      </c>
      <c r="Q191" s="62"/>
    </row>
    <row r="192" spans="2:17" ht="13.95" customHeight="1">
      <c r="B192" s="181" t="s">
        <v>1603</v>
      </c>
      <c r="C192" s="181" t="str">
        <f>+VLOOKUP(B192,'BALANCE TXT'!T:U,2,0)</f>
        <v>Reservas superavit</v>
      </c>
      <c r="D192" s="181" t="s">
        <v>1604</v>
      </c>
      <c r="E192" s="181"/>
      <c r="F192" s="181"/>
      <c r="G192" s="182">
        <v>558000000</v>
      </c>
      <c r="Q192" s="62"/>
    </row>
    <row r="193" spans="2:17" ht="13.95" customHeight="1">
      <c r="B193" s="181" t="s">
        <v>753</v>
      </c>
      <c r="C193" s="181">
        <f>+VLOOKUP(B193,'BALANCE TXT'!T:U,2,0)</f>
        <v>0</v>
      </c>
      <c r="D193" s="181" t="s">
        <v>754</v>
      </c>
      <c r="E193" s="181"/>
      <c r="F193" s="181"/>
      <c r="G193" s="182">
        <v>2478202482</v>
      </c>
      <c r="Q193" s="62"/>
    </row>
    <row r="194" spans="2:17" ht="13.95" customHeight="1">
      <c r="B194" s="181" t="s">
        <v>759</v>
      </c>
      <c r="C194" s="181">
        <f>+VLOOKUP(B194,'BALANCE TXT'!T:U,2,0)</f>
        <v>0</v>
      </c>
      <c r="D194" s="181" t="s">
        <v>760</v>
      </c>
      <c r="E194" s="181"/>
      <c r="F194" s="181"/>
      <c r="G194" s="182">
        <v>2478202482</v>
      </c>
      <c r="Q194" s="62"/>
    </row>
    <row r="195" spans="2:17" ht="13.95" customHeight="1">
      <c r="B195" s="181" t="s">
        <v>761</v>
      </c>
      <c r="C195" s="181" t="str">
        <f>+VLOOKUP(B195,'BALANCE TXT'!T:U,2,0)</f>
        <v>Resultado del ejercicio</v>
      </c>
      <c r="D195" s="181" t="s">
        <v>201</v>
      </c>
      <c r="E195" s="181"/>
      <c r="F195" s="181"/>
      <c r="G195" s="182">
        <v>2478202482</v>
      </c>
      <c r="Q195" s="62"/>
    </row>
    <row r="196" spans="2:17" ht="13.95" customHeight="1">
      <c r="B196" s="181" t="s">
        <v>762</v>
      </c>
      <c r="C196" s="181">
        <f>+VLOOKUP(B196,'BALANCE TXT'!T:U,2,0)</f>
        <v>0</v>
      </c>
      <c r="D196" s="181" t="s">
        <v>763</v>
      </c>
      <c r="E196" s="181"/>
      <c r="F196" s="181"/>
      <c r="G196" s="182">
        <v>9892444130</v>
      </c>
      <c r="Q196" s="62"/>
    </row>
    <row r="197" spans="2:17" ht="13.95" customHeight="1">
      <c r="B197" s="181" t="s">
        <v>764</v>
      </c>
      <c r="C197" s="181">
        <f>+VLOOKUP(B197,'BALANCE TXT'!T:U,2,0)</f>
        <v>0</v>
      </c>
      <c r="D197" s="181" t="s">
        <v>54</v>
      </c>
      <c r="E197" s="181"/>
      <c r="F197" s="181"/>
      <c r="G197" s="182">
        <v>9892444130</v>
      </c>
      <c r="Q197" s="62"/>
    </row>
    <row r="198" spans="2:17" ht="13.95" customHeight="1">
      <c r="B198" s="181" t="s">
        <v>765</v>
      </c>
      <c r="C198" s="181">
        <f>+VLOOKUP(B198,'BALANCE TXT'!T:U,2,0)</f>
        <v>0</v>
      </c>
      <c r="D198" s="181" t="s">
        <v>766</v>
      </c>
      <c r="E198" s="181"/>
      <c r="F198" s="181"/>
      <c r="G198" s="182">
        <v>3082771702</v>
      </c>
      <c r="Q198" s="62"/>
    </row>
    <row r="199" spans="2:17" ht="13.95" customHeight="1">
      <c r="B199" s="181" t="s">
        <v>767</v>
      </c>
      <c r="C199" s="181">
        <f>+VLOOKUP(B199,'BALANCE TXT'!T:U,2,0)</f>
        <v>0</v>
      </c>
      <c r="D199" s="181" t="s">
        <v>768</v>
      </c>
      <c r="E199" s="181"/>
      <c r="F199" s="181"/>
      <c r="G199" s="182">
        <v>2900873544</v>
      </c>
      <c r="Q199" s="62"/>
    </row>
    <row r="200" spans="2:17" ht="13.95" customHeight="1">
      <c r="B200" s="181" t="s">
        <v>769</v>
      </c>
      <c r="C200" s="181">
        <f>+VLOOKUP(B200,'BALANCE TXT'!T:U,2,0)</f>
        <v>0</v>
      </c>
      <c r="D200" s="181" t="s">
        <v>1485</v>
      </c>
      <c r="E200" s="181"/>
      <c r="F200" s="181"/>
      <c r="G200" s="182">
        <v>2900873544</v>
      </c>
      <c r="Q200" s="62"/>
    </row>
    <row r="201" spans="2:17" ht="13.95" customHeight="1">
      <c r="B201" s="181" t="s">
        <v>770</v>
      </c>
      <c r="C201" s="181">
        <f>+VLOOKUP(B201,'BALANCE TXT'!T:U,2,0)</f>
        <v>0</v>
      </c>
      <c r="D201" s="181" t="s">
        <v>768</v>
      </c>
      <c r="E201" s="181"/>
      <c r="F201" s="181"/>
      <c r="G201" s="182">
        <v>181898158</v>
      </c>
      <c r="Q201" s="62"/>
    </row>
    <row r="202" spans="2:17" ht="13.95" customHeight="1">
      <c r="B202" s="181" t="s">
        <v>771</v>
      </c>
      <c r="C202" s="181">
        <f>+VLOOKUP(B202,'BALANCE TXT'!T:U,2,0)</f>
        <v>0</v>
      </c>
      <c r="D202" s="181" t="s">
        <v>1486</v>
      </c>
      <c r="E202" s="181"/>
      <c r="F202" s="181"/>
      <c r="G202" s="182">
        <v>118937046</v>
      </c>
      <c r="Q202" s="62"/>
    </row>
    <row r="203" spans="2:17" ht="13.95" customHeight="1">
      <c r="B203" s="181" t="s">
        <v>772</v>
      </c>
      <c r="C203" s="181">
        <f>+VLOOKUP(B203,'BALANCE TXT'!T:U,2,0)</f>
        <v>0</v>
      </c>
      <c r="D203" s="181" t="s">
        <v>1487</v>
      </c>
      <c r="E203" s="181"/>
      <c r="F203" s="181"/>
      <c r="G203" s="182">
        <v>62961112</v>
      </c>
      <c r="Q203" s="62"/>
    </row>
    <row r="204" spans="2:17" ht="13.95" customHeight="1">
      <c r="B204" s="181" t="s">
        <v>773</v>
      </c>
      <c r="C204" s="181">
        <f>+VLOOKUP(B204,'BALANCE TXT'!T:U,2,0)</f>
        <v>0</v>
      </c>
      <c r="D204" s="181" t="s">
        <v>774</v>
      </c>
      <c r="E204" s="181"/>
      <c r="F204" s="181"/>
      <c r="G204" s="182">
        <v>771977413</v>
      </c>
      <c r="Q204" s="62"/>
    </row>
    <row r="205" spans="2:17" ht="13.95" customHeight="1">
      <c r="B205" s="181" t="s">
        <v>775</v>
      </c>
      <c r="C205" s="181">
        <f>+VLOOKUP(B205,'BALANCE TXT'!T:U,2,0)</f>
        <v>0</v>
      </c>
      <c r="D205" s="181" t="s">
        <v>774</v>
      </c>
      <c r="E205" s="181"/>
      <c r="F205" s="181"/>
      <c r="G205" s="182">
        <v>771977413</v>
      </c>
      <c r="Q205" s="62"/>
    </row>
    <row r="206" spans="2:17" ht="13.95" customHeight="1">
      <c r="B206" s="181" t="s">
        <v>924</v>
      </c>
      <c r="C206" s="181" t="str">
        <f>+VLOOKUP(B206,'BALANCE TXT'!T:U,2,0)</f>
        <v>Ingresos por asesoría financiera (Nota 5 - V)</v>
      </c>
      <c r="D206" s="181" t="s">
        <v>923</v>
      </c>
      <c r="E206" s="181"/>
      <c r="F206" s="181"/>
      <c r="G206" s="182">
        <v>771977413</v>
      </c>
      <c r="Q206" s="62"/>
    </row>
    <row r="207" spans="2:17" ht="13.95" customHeight="1">
      <c r="B207" s="181" t="s">
        <v>778</v>
      </c>
      <c r="C207" s="181">
        <f>+VLOOKUP(B207,'BALANCE TXT'!T:U,2,0)</f>
        <v>0</v>
      </c>
      <c r="D207" s="181" t="s">
        <v>779</v>
      </c>
      <c r="E207" s="181"/>
      <c r="F207" s="181"/>
      <c r="G207" s="182">
        <v>2910157672</v>
      </c>
      <c r="Q207" s="62"/>
    </row>
    <row r="208" spans="2:17" ht="13.95" customHeight="1">
      <c r="B208" s="181" t="s">
        <v>780</v>
      </c>
      <c r="C208" s="181">
        <f>+VLOOKUP(B208,'BALANCE TXT'!T:U,2,0)</f>
        <v>0</v>
      </c>
      <c r="D208" s="181" t="s">
        <v>781</v>
      </c>
      <c r="E208" s="181"/>
      <c r="F208" s="181"/>
      <c r="G208" s="182">
        <v>1065402969</v>
      </c>
      <c r="Q208" s="62"/>
    </row>
    <row r="209" spans="2:17" ht="13.95" customHeight="1">
      <c r="B209" s="181" t="s">
        <v>1036</v>
      </c>
      <c r="C209" s="181" t="str">
        <f>+VLOOKUP(B209,'BALANCE TXT'!T:U,2,0)</f>
        <v>Ingresos por venta de cartera propia (Nota 5- v)</v>
      </c>
      <c r="D209" s="181" t="s">
        <v>1488</v>
      </c>
      <c r="E209" s="181"/>
      <c r="F209" s="181"/>
      <c r="G209" s="182">
        <v>548477912</v>
      </c>
      <c r="Q209" s="62"/>
    </row>
    <row r="210" spans="2:17" ht="13.95" customHeight="1">
      <c r="B210" s="181" t="s">
        <v>782</v>
      </c>
      <c r="C210" s="181" t="str">
        <f>+VLOOKUP(B210,'BALANCE TXT'!T:U,2,0)</f>
        <v>Ingresos por venta de cartera propia (Nota 5- v)</v>
      </c>
      <c r="D210" s="181" t="s">
        <v>1489</v>
      </c>
      <c r="E210" s="181"/>
      <c r="F210" s="181"/>
      <c r="G210" s="182">
        <v>177956229</v>
      </c>
      <c r="Q210" s="62"/>
    </row>
    <row r="211" spans="2:17" ht="13.95" customHeight="1">
      <c r="B211" s="181" t="s">
        <v>1122</v>
      </c>
      <c r="C211" s="181" t="str">
        <f>+VLOOKUP(B211,'BALANCE TXT'!T:U,2,0)</f>
        <v>Ingresos por venta de cartera propia (Nota 5- v)</v>
      </c>
      <c r="D211" s="181" t="s">
        <v>1490</v>
      </c>
      <c r="E211" s="181"/>
      <c r="F211" s="181"/>
      <c r="G211" s="182">
        <v>103198828</v>
      </c>
      <c r="Q211" s="62"/>
    </row>
    <row r="212" spans="2:17" ht="13.95" customHeight="1">
      <c r="B212" s="181" t="s">
        <v>1491</v>
      </c>
      <c r="C212" s="181" t="str">
        <f>+VLOOKUP(B212,'BALANCE TXT'!T:U,2,0)</f>
        <v>Ingresos por venta de cartera propia (Nota 5- v)</v>
      </c>
      <c r="D212" s="181" t="s">
        <v>1492</v>
      </c>
      <c r="E212" s="181"/>
      <c r="F212" s="181"/>
      <c r="G212" s="182">
        <v>235770000</v>
      </c>
      <c r="Q212" s="62"/>
    </row>
    <row r="213" spans="2:17" ht="13.95" customHeight="1">
      <c r="B213" s="181" t="s">
        <v>784</v>
      </c>
      <c r="C213" s="181">
        <f>+VLOOKUP(B213,'BALANCE TXT'!T:U,2,0)</f>
        <v>0</v>
      </c>
      <c r="D213" s="181" t="s">
        <v>785</v>
      </c>
      <c r="E213" s="181"/>
      <c r="F213" s="181"/>
      <c r="G213" s="182">
        <v>632589708</v>
      </c>
      <c r="Q213" s="62"/>
    </row>
    <row r="214" spans="2:17" ht="13.95" customHeight="1">
      <c r="B214" s="181" t="s">
        <v>786</v>
      </c>
      <c r="C214" s="181" t="str">
        <f>+VLOOKUP(B214,'BALANCE TXT'!T:U,2,0)</f>
        <v>Ingresos por intereses y dividendos de cartera propia (Nota 5- v)</v>
      </c>
      <c r="D214" s="181" t="s">
        <v>1605</v>
      </c>
      <c r="E214" s="181"/>
      <c r="F214" s="181"/>
      <c r="G214" s="182">
        <v>598636469</v>
      </c>
      <c r="Q214" s="62"/>
    </row>
    <row r="215" spans="2:17" ht="13.95" customHeight="1">
      <c r="B215" s="181" t="s">
        <v>1493</v>
      </c>
      <c r="C215" s="181" t="str">
        <f>+VLOOKUP(B215,'BALANCE TXT'!T:U,2,0)</f>
        <v>Ingresos por intereses y dividendos de cartera propia (Nota 5- v)</v>
      </c>
      <c r="D215" s="181" t="s">
        <v>1494</v>
      </c>
      <c r="E215" s="181"/>
      <c r="F215" s="181"/>
      <c r="G215" s="182">
        <v>33953239</v>
      </c>
      <c r="Q215" s="62"/>
    </row>
    <row r="216" spans="2:17" ht="13.95" customHeight="1">
      <c r="B216" s="181" t="s">
        <v>788</v>
      </c>
      <c r="C216" s="181">
        <f>+VLOOKUP(B216,'BALANCE TXT'!T:U,2,0)</f>
        <v>0</v>
      </c>
      <c r="D216" s="181" t="s">
        <v>789</v>
      </c>
      <c r="E216" s="181"/>
      <c r="F216" s="181"/>
      <c r="G216" s="182">
        <v>1212164995</v>
      </c>
      <c r="Q216" s="62"/>
    </row>
    <row r="217" spans="2:17" ht="13.95" customHeight="1">
      <c r="B217" s="181" t="s">
        <v>1037</v>
      </c>
      <c r="C217" s="181" t="str">
        <f>+VLOOKUP(B217,'BALANCE TXT'!T:U,2,0)</f>
        <v>Otros Ingresos Operativos  Nota 5- V</v>
      </c>
      <c r="D217" s="181" t="s">
        <v>1495</v>
      </c>
      <c r="E217" s="181"/>
      <c r="F217" s="181"/>
      <c r="G217" s="182">
        <v>413760900</v>
      </c>
      <c r="Q217" s="62"/>
    </row>
    <row r="218" spans="2:17" ht="13.95" customHeight="1">
      <c r="B218" s="181" t="s">
        <v>790</v>
      </c>
      <c r="C218" s="181" t="str">
        <f>+VLOOKUP(B218,'BALANCE TXT'!T:U,2,0)</f>
        <v>Otros Ingresos Operativos  Nota 5- V</v>
      </c>
      <c r="D218" s="181" t="s">
        <v>1496</v>
      </c>
      <c r="E218" s="181"/>
      <c r="F218" s="181"/>
      <c r="G218" s="182">
        <v>598108262</v>
      </c>
      <c r="Q218" s="62"/>
    </row>
    <row r="219" spans="2:17" ht="13.95" customHeight="1">
      <c r="B219" s="181" t="s">
        <v>1412</v>
      </c>
      <c r="C219" s="181" t="str">
        <f>+VLOOKUP(B219,'BALANCE TXT'!T:U,2,0)</f>
        <v>Otros Ingresos Operativos  Nota 5- V</v>
      </c>
      <c r="D219" s="181" t="s">
        <v>1371</v>
      </c>
      <c r="E219" s="181"/>
      <c r="F219" s="181"/>
      <c r="G219" s="182">
        <v>25545833</v>
      </c>
      <c r="Q219" s="62"/>
    </row>
    <row r="220" spans="2:17" ht="13.95" customHeight="1">
      <c r="B220" s="181" t="s">
        <v>1606</v>
      </c>
      <c r="C220" s="181" t="str">
        <f>+VLOOKUP(B220,'BALANCE TXT'!T:U,2,0)</f>
        <v>Otros Ingresos Operativos  Nota 5- V</v>
      </c>
      <c r="D220" s="181" t="s">
        <v>1607</v>
      </c>
      <c r="E220" s="181"/>
      <c r="F220" s="181"/>
      <c r="G220" s="182">
        <v>174750000</v>
      </c>
      <c r="Q220" s="62"/>
    </row>
    <row r="221" spans="2:17" ht="13.95" customHeight="1">
      <c r="B221" s="181" t="s">
        <v>792</v>
      </c>
      <c r="C221" s="181">
        <f>+VLOOKUP(B221,'BALANCE TXT'!T:U,2,0)</f>
        <v>0</v>
      </c>
      <c r="D221" s="181" t="s">
        <v>793</v>
      </c>
      <c r="E221" s="181"/>
      <c r="F221" s="181"/>
      <c r="G221" s="182">
        <v>3073297057</v>
      </c>
      <c r="Q221" s="62"/>
    </row>
    <row r="222" spans="2:17" ht="13.95" customHeight="1">
      <c r="B222" s="181" t="s">
        <v>794</v>
      </c>
      <c r="C222" s="181">
        <f>+VLOOKUP(B222,'BALANCE TXT'!T:U,2,0)</f>
        <v>0</v>
      </c>
      <c r="D222" s="181" t="s">
        <v>793</v>
      </c>
      <c r="E222" s="181"/>
      <c r="F222" s="181"/>
      <c r="G222" s="182">
        <v>3073297057</v>
      </c>
      <c r="Q222" s="62"/>
    </row>
    <row r="223" spans="2:17" ht="13.95" customHeight="1">
      <c r="B223" s="181" t="s">
        <v>795</v>
      </c>
      <c r="C223" s="181" t="str">
        <f>+VLOOKUP(B223,'BALANCE TXT'!T:U,2,0)</f>
        <v>Otros Ingresos Operativos  Nota 5- V</v>
      </c>
      <c r="D223" s="181" t="s">
        <v>796</v>
      </c>
      <c r="E223" s="181"/>
      <c r="F223" s="181"/>
      <c r="G223" s="182">
        <v>2970</v>
      </c>
      <c r="Q223" s="62"/>
    </row>
    <row r="224" spans="2:17" ht="13.95" customHeight="1">
      <c r="B224" s="181" t="s">
        <v>797</v>
      </c>
      <c r="C224" s="181" t="str">
        <f>+VLOOKUP(B224,'BALANCE TXT'!T:U,2,0)</f>
        <v>Otros Ingresos Operativos  Nota 5- V</v>
      </c>
      <c r="D224" s="181" t="s">
        <v>798</v>
      </c>
      <c r="E224" s="181"/>
      <c r="F224" s="181"/>
      <c r="G224" s="182">
        <v>285728881</v>
      </c>
      <c r="Q224" s="62"/>
    </row>
    <row r="225" spans="2:17" ht="13.95" customHeight="1">
      <c r="B225" s="181" t="s">
        <v>799</v>
      </c>
      <c r="C225" s="181" t="str">
        <f>+VLOOKUP(B225,'BALANCE TXT'!T:U,2,0)</f>
        <v>Otros Ingresos Operativos  Nota 5- V</v>
      </c>
      <c r="D225" s="181" t="s">
        <v>800</v>
      </c>
      <c r="E225" s="181"/>
      <c r="F225" s="181"/>
      <c r="G225" s="182">
        <v>63644537</v>
      </c>
      <c r="Q225" s="62"/>
    </row>
    <row r="226" spans="2:17" ht="13.95" customHeight="1">
      <c r="B226" s="181" t="s">
        <v>801</v>
      </c>
      <c r="C226" s="181" t="str">
        <f>+VLOOKUP(B226,'BALANCE TXT'!T:U,2,0)</f>
        <v>Otros Ingresos Operativos  Nota 5- V</v>
      </c>
      <c r="D226" s="181" t="s">
        <v>802</v>
      </c>
      <c r="E226" s="181"/>
      <c r="F226" s="181"/>
      <c r="G226" s="182">
        <v>1048425</v>
      </c>
      <c r="Q226" s="62"/>
    </row>
    <row r="227" spans="2:17" ht="13.95" customHeight="1">
      <c r="B227" s="181" t="s">
        <v>1497</v>
      </c>
      <c r="C227" s="181" t="str">
        <f>+VLOOKUP(B227,'BALANCE TXT'!T:U,2,0)</f>
        <v>Otros Ingresos Operativos  Nota 5- V</v>
      </c>
      <c r="D227" s="181" t="s">
        <v>953</v>
      </c>
      <c r="E227" s="181"/>
      <c r="F227" s="181"/>
      <c r="G227" s="182">
        <v>2722872244</v>
      </c>
      <c r="Q227" s="62"/>
    </row>
    <row r="228" spans="2:17" ht="13.95" customHeight="1">
      <c r="B228" s="181" t="s">
        <v>1431</v>
      </c>
      <c r="C228" s="181">
        <f>+VLOOKUP(B228,'BALANCE TXT'!T:U,2,0)</f>
        <v>0</v>
      </c>
      <c r="D228" s="181" t="s">
        <v>1372</v>
      </c>
      <c r="E228" s="181"/>
      <c r="F228" s="181"/>
      <c r="G228" s="182">
        <v>54240286</v>
      </c>
      <c r="Q228" s="62"/>
    </row>
    <row r="229" spans="2:17" ht="13.95" customHeight="1">
      <c r="B229" s="181" t="s">
        <v>1432</v>
      </c>
      <c r="C229" s="181">
        <f>+VLOOKUP(B229,'BALANCE TXT'!T:U,2,0)</f>
        <v>0</v>
      </c>
      <c r="D229" s="181" t="s">
        <v>1373</v>
      </c>
      <c r="E229" s="181"/>
      <c r="F229" s="181"/>
      <c r="G229" s="182">
        <v>54240286</v>
      </c>
      <c r="Q229" s="62"/>
    </row>
    <row r="230" spans="2:17" ht="13.95" customHeight="1">
      <c r="B230" s="181" t="s">
        <v>1413</v>
      </c>
      <c r="C230" s="181" t="str">
        <f>+VLOOKUP(B230,'BALANCE TXT'!T:U,2,0)</f>
        <v>Otros Ingresos Operativos  Nota 5- V</v>
      </c>
      <c r="D230" s="181" t="s">
        <v>1374</v>
      </c>
      <c r="E230" s="181"/>
      <c r="F230" s="181"/>
      <c r="G230" s="182">
        <v>38301752</v>
      </c>
      <c r="Q230" s="62"/>
    </row>
    <row r="231" spans="2:17" ht="13.95" customHeight="1">
      <c r="B231" s="181" t="s">
        <v>1414</v>
      </c>
      <c r="C231" s="181" t="str">
        <f>+VLOOKUP(B231,'BALANCE TXT'!T:U,2,0)</f>
        <v>Otros Ingresos Operativos  Nota 5- V</v>
      </c>
      <c r="D231" s="181" t="s">
        <v>1375</v>
      </c>
      <c r="E231" s="181"/>
      <c r="F231" s="181"/>
      <c r="G231" s="182">
        <v>5870921</v>
      </c>
      <c r="Q231" s="62"/>
    </row>
    <row r="232" spans="2:17" ht="13.95" customHeight="1">
      <c r="B232" s="181" t="s">
        <v>1415</v>
      </c>
      <c r="C232" s="181" t="str">
        <f>+VLOOKUP(B232,'BALANCE TXT'!T:U,2,0)</f>
        <v>Otros Ingresos Operativos  Nota 5- V</v>
      </c>
      <c r="D232" s="181" t="s">
        <v>1608</v>
      </c>
      <c r="E232" s="181"/>
      <c r="F232" s="181"/>
      <c r="G232" s="182">
        <v>10067613</v>
      </c>
      <c r="Q232" s="62"/>
    </row>
    <row r="233" spans="2:17" ht="13.95" customHeight="1">
      <c r="B233" s="181" t="s">
        <v>803</v>
      </c>
      <c r="C233" s="181">
        <f>+VLOOKUP(B233,'BALANCE TXT'!T:U,2,0)</f>
        <v>0</v>
      </c>
      <c r="D233" s="181" t="s">
        <v>804</v>
      </c>
      <c r="E233" s="181"/>
      <c r="F233" s="181"/>
      <c r="G233" s="182">
        <v>7414241648</v>
      </c>
      <c r="Q233" s="62"/>
    </row>
    <row r="234" spans="2:17" ht="13.95" customHeight="1">
      <c r="B234" s="181" t="s">
        <v>805</v>
      </c>
      <c r="C234" s="181">
        <f>+VLOOKUP(B234,'BALANCE TXT'!T:U,2,0)</f>
        <v>0</v>
      </c>
      <c r="D234" s="181" t="s">
        <v>806</v>
      </c>
      <c r="E234" s="181"/>
      <c r="F234" s="181"/>
      <c r="G234" s="182">
        <v>7414241648</v>
      </c>
      <c r="Q234" s="62"/>
    </row>
    <row r="235" spans="2:17" ht="13.95" customHeight="1">
      <c r="B235" s="181" t="s">
        <v>807</v>
      </c>
      <c r="C235" s="181">
        <f>+VLOOKUP(B235,'BALANCE TXT'!T:U,2,0)</f>
        <v>0</v>
      </c>
      <c r="D235" s="181" t="s">
        <v>808</v>
      </c>
      <c r="E235" s="181"/>
      <c r="F235" s="181"/>
      <c r="G235" s="182">
        <v>423158165</v>
      </c>
      <c r="Q235" s="62"/>
    </row>
    <row r="236" spans="2:17" ht="13.95" customHeight="1">
      <c r="B236" s="181" t="s">
        <v>812</v>
      </c>
      <c r="C236" s="181">
        <f>+VLOOKUP(B236,'BALANCE TXT'!T:U,2,0)</f>
        <v>0</v>
      </c>
      <c r="D236" s="181" t="s">
        <v>813</v>
      </c>
      <c r="E236" s="181"/>
      <c r="F236" s="181"/>
      <c r="G236" s="182">
        <v>423158165</v>
      </c>
      <c r="Q236" s="62"/>
    </row>
    <row r="237" spans="2:17" ht="13.95" customHeight="1">
      <c r="B237" s="181" t="s">
        <v>1123</v>
      </c>
      <c r="C237" s="181" t="str">
        <f>+VLOOKUP(B237,'BALANCE TXT'!T:U,2,0)</f>
        <v xml:space="preserve">Aranceles </v>
      </c>
      <c r="D237" s="181" t="s">
        <v>1096</v>
      </c>
      <c r="E237" s="181"/>
      <c r="F237" s="181"/>
      <c r="G237" s="182">
        <v>36804925</v>
      </c>
      <c r="Q237" s="62"/>
    </row>
    <row r="238" spans="2:17" ht="13.95" customHeight="1">
      <c r="B238" s="181" t="s">
        <v>814</v>
      </c>
      <c r="C238" s="181" t="str">
        <f>+VLOOKUP(B238,'BALANCE TXT'!T:U,2,0)</f>
        <v xml:space="preserve">Aranceles </v>
      </c>
      <c r="D238" s="181" t="s">
        <v>815</v>
      </c>
      <c r="E238" s="181"/>
      <c r="F238" s="181"/>
      <c r="G238" s="182">
        <v>307630084</v>
      </c>
      <c r="Q238" s="62"/>
    </row>
    <row r="239" spans="2:17" ht="13.95" customHeight="1">
      <c r="B239" s="181" t="s">
        <v>1039</v>
      </c>
      <c r="C239" s="181" t="str">
        <f>+VLOOKUP(B239,'BALANCE TXT'!T:U,2,0)</f>
        <v xml:space="preserve">Aranceles </v>
      </c>
      <c r="D239" s="181" t="s">
        <v>1021</v>
      </c>
      <c r="E239" s="181"/>
      <c r="F239" s="181"/>
      <c r="G239" s="182">
        <v>10539672</v>
      </c>
      <c r="Q239" s="62"/>
    </row>
    <row r="240" spans="2:17" ht="13.95" customHeight="1">
      <c r="B240" s="181" t="s">
        <v>1416</v>
      </c>
      <c r="C240" s="181" t="str">
        <f>+VLOOKUP(B240,'BALANCE TXT'!T:U,2,0)</f>
        <v xml:space="preserve">Aranceles </v>
      </c>
      <c r="D240" s="181" t="s">
        <v>1377</v>
      </c>
      <c r="E240" s="181"/>
      <c r="F240" s="181"/>
      <c r="G240" s="182">
        <v>3228810</v>
      </c>
      <c r="Q240" s="62"/>
    </row>
    <row r="241" spans="2:17" ht="13.95" customHeight="1">
      <c r="B241" s="181" t="s">
        <v>816</v>
      </c>
      <c r="C241" s="181" t="str">
        <f>+VLOOKUP(B241,'BALANCE TXT'!T:U,2,0)</f>
        <v xml:space="preserve">Aranceles </v>
      </c>
      <c r="D241" s="181" t="s">
        <v>817</v>
      </c>
      <c r="E241" s="181"/>
      <c r="F241" s="181"/>
      <c r="G241" s="182">
        <v>4238000</v>
      </c>
      <c r="Q241" s="62"/>
    </row>
    <row r="242" spans="2:17" s="230" customFormat="1" ht="13.95" customHeight="1">
      <c r="B242" s="229" t="s">
        <v>818</v>
      </c>
      <c r="C242" s="181" t="str">
        <f>+VLOOKUP(B242,'BALANCE TXT'!T:U,2,0)</f>
        <v xml:space="preserve">Otros gastos operativos </v>
      </c>
      <c r="D242" s="229" t="s">
        <v>819</v>
      </c>
      <c r="E242" s="229"/>
      <c r="F242" s="229"/>
      <c r="G242" s="228">
        <v>60716674</v>
      </c>
      <c r="Q242" s="231"/>
    </row>
    <row r="243" spans="2:17" ht="13.95" customHeight="1">
      <c r="B243" s="181" t="s">
        <v>1433</v>
      </c>
      <c r="C243" s="181">
        <f>+VLOOKUP(B243,'BALANCE TXT'!T:U,2,0)</f>
        <v>0</v>
      </c>
      <c r="D243" s="181" t="s">
        <v>1022</v>
      </c>
      <c r="E243" s="181"/>
      <c r="F243" s="181"/>
      <c r="G243" s="182">
        <v>1669172828</v>
      </c>
      <c r="Q243" s="62"/>
    </row>
    <row r="244" spans="2:17" ht="13.95" customHeight="1">
      <c r="B244" s="181" t="s">
        <v>1434</v>
      </c>
      <c r="C244" s="181">
        <f>+VLOOKUP(B244,'BALANCE TXT'!T:U,2,0)</f>
        <v>0</v>
      </c>
      <c r="D244" s="181" t="s">
        <v>1023</v>
      </c>
      <c r="E244" s="181"/>
      <c r="F244" s="181"/>
      <c r="G244" s="182">
        <v>1669172828</v>
      </c>
      <c r="Q244" s="62"/>
    </row>
    <row r="245" spans="2:17" s="230" customFormat="1" ht="13.95" customHeight="1">
      <c r="B245" s="229" t="s">
        <v>1124</v>
      </c>
      <c r="C245" s="181" t="str">
        <f>+VLOOKUP(B245,'BALANCE TXT'!T:U,2,0)</f>
        <v xml:space="preserve">Otros gastos operativos </v>
      </c>
      <c r="D245" s="229" t="s">
        <v>1499</v>
      </c>
      <c r="E245" s="229"/>
      <c r="F245" s="229"/>
      <c r="G245" s="228">
        <v>878692244</v>
      </c>
      <c r="Q245" s="231"/>
    </row>
    <row r="246" spans="2:17" s="230" customFormat="1" ht="13.95" customHeight="1">
      <c r="B246" s="229" t="s">
        <v>1040</v>
      </c>
      <c r="C246" s="181" t="str">
        <f>+VLOOKUP(B246,'BALANCE TXT'!T:U,2,0)</f>
        <v xml:space="preserve">Otros gastos operativos </v>
      </c>
      <c r="D246" s="229" t="s">
        <v>1609</v>
      </c>
      <c r="E246" s="229"/>
      <c r="F246" s="229"/>
      <c r="G246" s="228">
        <v>201905399</v>
      </c>
      <c r="Q246" s="231"/>
    </row>
    <row r="247" spans="2:17" s="230" customFormat="1" ht="13.95" customHeight="1">
      <c r="B247" s="229" t="s">
        <v>1417</v>
      </c>
      <c r="C247" s="181" t="str">
        <f>+VLOOKUP(B247,'BALANCE TXT'!T:U,2,0)</f>
        <v xml:space="preserve">Otros gastos operativos </v>
      </c>
      <c r="D247" s="229" t="s">
        <v>1378</v>
      </c>
      <c r="E247" s="229"/>
      <c r="F247" s="229"/>
      <c r="G247" s="228">
        <v>180074730</v>
      </c>
      <c r="Q247" s="231"/>
    </row>
    <row r="248" spans="2:17" s="230" customFormat="1" ht="13.95" customHeight="1">
      <c r="B248" s="229" t="s">
        <v>1418</v>
      </c>
      <c r="C248" s="181" t="str">
        <f>+VLOOKUP(B248,'BALANCE TXT'!T:U,2,0)</f>
        <v xml:space="preserve">Otros gastos operativos </v>
      </c>
      <c r="D248" s="229" t="s">
        <v>1379</v>
      </c>
      <c r="E248" s="229"/>
      <c r="F248" s="229"/>
      <c r="G248" s="228">
        <v>49091063</v>
      </c>
      <c r="Q248" s="231"/>
    </row>
    <row r="249" spans="2:17" s="230" customFormat="1" ht="13.95" customHeight="1">
      <c r="B249" s="229" t="s">
        <v>1500</v>
      </c>
      <c r="C249" s="181" t="str">
        <f>+VLOOKUP(B249,'BALANCE TXT'!T:U,2,0)</f>
        <v xml:space="preserve">Otros gastos operativos </v>
      </c>
      <c r="D249" s="229" t="s">
        <v>1501</v>
      </c>
      <c r="E249" s="229"/>
      <c r="F249" s="229"/>
      <c r="G249" s="228">
        <v>359409392</v>
      </c>
      <c r="Q249" s="231"/>
    </row>
    <row r="250" spans="2:17" ht="13.95" customHeight="1">
      <c r="B250" s="181" t="s">
        <v>820</v>
      </c>
      <c r="C250" s="181">
        <f>+VLOOKUP(B250,'BALANCE TXT'!T:U,2,0)</f>
        <v>0</v>
      </c>
      <c r="D250" s="181" t="s">
        <v>821</v>
      </c>
      <c r="E250" s="181"/>
      <c r="F250" s="181"/>
      <c r="G250" s="182">
        <v>5135657144</v>
      </c>
      <c r="Q250" s="62"/>
    </row>
    <row r="251" spans="2:17" ht="13.95" customHeight="1">
      <c r="B251" s="181" t="s">
        <v>1885</v>
      </c>
      <c r="C251" s="181">
        <f>+VLOOKUP(B251,'BALANCE TXT'!T:U,2,0)</f>
        <v>0</v>
      </c>
      <c r="D251" s="181" t="s">
        <v>1882</v>
      </c>
      <c r="E251" s="181"/>
      <c r="F251" s="181"/>
      <c r="G251" s="182">
        <v>7753636</v>
      </c>
      <c r="Q251" s="62"/>
    </row>
    <row r="252" spans="2:17" ht="13.95" customHeight="1">
      <c r="B252" s="181" t="s">
        <v>1307</v>
      </c>
      <c r="C252" s="181" t="str">
        <f>+VLOOKUP(B252,'BALANCE TXT'!T:U,2,0)</f>
        <v>Publicidad y Propagandas</v>
      </c>
      <c r="D252" s="181" t="s">
        <v>1279</v>
      </c>
      <c r="E252" s="181"/>
      <c r="F252" s="181"/>
      <c r="G252" s="182">
        <v>7753636</v>
      </c>
      <c r="Q252" s="62"/>
    </row>
    <row r="253" spans="2:17" ht="13.95" customHeight="1">
      <c r="B253" s="181" t="s">
        <v>822</v>
      </c>
      <c r="C253" s="181">
        <f>+VLOOKUP(B253,'BALANCE TXT'!T:U,2,0)</f>
        <v>0</v>
      </c>
      <c r="D253" s="181" t="s">
        <v>823</v>
      </c>
      <c r="E253" s="181"/>
      <c r="F253" s="181"/>
      <c r="G253" s="182">
        <v>4504649586</v>
      </c>
      <c r="Q253" s="62"/>
    </row>
    <row r="254" spans="2:17" ht="13.95" customHeight="1">
      <c r="B254" s="181" t="s">
        <v>824</v>
      </c>
      <c r="C254" s="181" t="str">
        <f>+VLOOKUP(B254,'BALANCE TXT'!T:U,2,0)</f>
        <v>Honorarios Profesionales</v>
      </c>
      <c r="D254" s="181" t="s">
        <v>825</v>
      </c>
      <c r="E254" s="181"/>
      <c r="F254" s="181"/>
      <c r="G254" s="182">
        <v>1489815037</v>
      </c>
      <c r="Q254" s="62"/>
    </row>
    <row r="255" spans="2:17" ht="13.95" customHeight="1">
      <c r="B255" s="181" t="s">
        <v>828</v>
      </c>
      <c r="C255" s="181" t="str">
        <f>+VLOOKUP(B255,'BALANCE TXT'!T:U,2,0)</f>
        <v>Honorarios Profesionales</v>
      </c>
      <c r="D255" s="181" t="s">
        <v>829</v>
      </c>
      <c r="E255" s="181"/>
      <c r="F255" s="181"/>
      <c r="G255" s="182">
        <v>1909091</v>
      </c>
      <c r="Q255" s="62"/>
    </row>
    <row r="256" spans="2:17" ht="13.95" customHeight="1">
      <c r="B256" s="181" t="s">
        <v>830</v>
      </c>
      <c r="C256" s="181" t="str">
        <f>+VLOOKUP(B256,'BALANCE TXT'!T:U,2,0)</f>
        <v xml:space="preserve">Sueldos y jornales </v>
      </c>
      <c r="D256" s="181" t="s">
        <v>831</v>
      </c>
      <c r="E256" s="181"/>
      <c r="F256" s="181"/>
      <c r="G256" s="182">
        <v>1734679792</v>
      </c>
      <c r="Q256" s="62"/>
    </row>
    <row r="257" spans="2:17" ht="13.95" customHeight="1">
      <c r="B257" s="181" t="s">
        <v>832</v>
      </c>
      <c r="C257" s="181" t="str">
        <f>+VLOOKUP(B257,'BALANCE TXT'!T:U,2,0)</f>
        <v xml:space="preserve">Aguinaldos pagados </v>
      </c>
      <c r="D257" s="181" t="s">
        <v>417</v>
      </c>
      <c r="E257" s="181"/>
      <c r="F257" s="181"/>
      <c r="G257" s="182">
        <v>144556650</v>
      </c>
      <c r="Q257" s="62"/>
    </row>
    <row r="258" spans="2:17" ht="13.95" customHeight="1">
      <c r="B258" s="181" t="s">
        <v>1886</v>
      </c>
      <c r="C258" s="181" t="str">
        <f>+VLOOKUP(B258,'BALANCE TXT'!T:U,2,0)</f>
        <v>Vacaciones</v>
      </c>
      <c r="D258" s="181" t="s">
        <v>436</v>
      </c>
      <c r="E258" s="181"/>
      <c r="F258" s="181"/>
      <c r="G258" s="182">
        <v>59934067</v>
      </c>
      <c r="Q258" s="62"/>
    </row>
    <row r="259" spans="2:17" ht="13.95" customHeight="1">
      <c r="B259" s="181" t="s">
        <v>833</v>
      </c>
      <c r="C259" s="181" t="str">
        <f>+VLOOKUP(B259,'BALANCE TXT'!T:U,2,0)</f>
        <v xml:space="preserve">Aportes </v>
      </c>
      <c r="D259" s="181" t="s">
        <v>834</v>
      </c>
      <c r="E259" s="181"/>
      <c r="F259" s="181"/>
      <c r="G259" s="182">
        <v>296111285</v>
      </c>
      <c r="Q259" s="62"/>
    </row>
    <row r="260" spans="2:17" ht="13.95" customHeight="1">
      <c r="B260" s="181" t="s">
        <v>1308</v>
      </c>
      <c r="C260" s="181" t="str">
        <f>+VLOOKUP(B260,'BALANCE TXT'!T:U,2,0)</f>
        <v>Capacitaciones</v>
      </c>
      <c r="D260" s="181" t="s">
        <v>1280</v>
      </c>
      <c r="E260" s="181"/>
      <c r="F260" s="181"/>
      <c r="G260" s="182">
        <v>3277727</v>
      </c>
      <c r="Q260" s="62"/>
    </row>
    <row r="261" spans="2:17" ht="13.95" customHeight="1">
      <c r="B261" s="181" t="s">
        <v>835</v>
      </c>
      <c r="C261" s="181" t="str">
        <f>+VLOOKUP(B261,'BALANCE TXT'!T:U,2,0)</f>
        <v xml:space="preserve">Beneficios al Personal </v>
      </c>
      <c r="D261" s="181" t="s">
        <v>836</v>
      </c>
      <c r="E261" s="181"/>
      <c r="F261" s="181"/>
      <c r="G261" s="182">
        <v>121619687</v>
      </c>
      <c r="Q261" s="62"/>
    </row>
    <row r="262" spans="2:17" ht="13.95" customHeight="1">
      <c r="B262" s="181" t="s">
        <v>837</v>
      </c>
      <c r="C262" s="181" t="str">
        <f>+VLOOKUP(B262,'BALANCE TXT'!T:U,2,0)</f>
        <v xml:space="preserve">Beneficios al Personal </v>
      </c>
      <c r="D262" s="181" t="s">
        <v>838</v>
      </c>
      <c r="E262" s="181"/>
      <c r="F262" s="181"/>
      <c r="G262" s="182">
        <v>59686277</v>
      </c>
      <c r="Q262" s="62"/>
    </row>
    <row r="263" spans="2:17" ht="13.95" customHeight="1">
      <c r="B263" s="181" t="s">
        <v>839</v>
      </c>
      <c r="C263" s="181" t="str">
        <f>+VLOOKUP(B263,'BALANCE TXT'!T:U,2,0)</f>
        <v>Honorarios Profesionales</v>
      </c>
      <c r="D263" s="181" t="s">
        <v>840</v>
      </c>
      <c r="E263" s="181"/>
      <c r="F263" s="181"/>
      <c r="G263" s="182">
        <v>17727272</v>
      </c>
      <c r="Q263" s="62"/>
    </row>
    <row r="264" spans="2:17" ht="13.95" customHeight="1">
      <c r="B264" s="181" t="s">
        <v>1419</v>
      </c>
      <c r="C264" s="181" t="str">
        <f>+VLOOKUP(B264,'BALANCE TXT'!T:U,2,0)</f>
        <v>Gastos generales</v>
      </c>
      <c r="D264" s="181" t="s">
        <v>1380</v>
      </c>
      <c r="E264" s="181"/>
      <c r="F264" s="181"/>
      <c r="G264" s="182">
        <v>12909091</v>
      </c>
      <c r="Q264" s="62"/>
    </row>
    <row r="265" spans="2:17" ht="13.95" customHeight="1">
      <c r="B265" s="181" t="s">
        <v>1420</v>
      </c>
      <c r="C265" s="181" t="str">
        <f>+VLOOKUP(B265,'BALANCE TXT'!T:U,2,0)</f>
        <v>Gastos generales</v>
      </c>
      <c r="D265" s="181" t="s">
        <v>1381</v>
      </c>
      <c r="E265" s="181"/>
      <c r="F265" s="181"/>
      <c r="G265" s="182">
        <v>4636428</v>
      </c>
      <c r="Q265" s="62"/>
    </row>
    <row r="266" spans="2:17" ht="13.95" customHeight="1">
      <c r="B266" s="181" t="s">
        <v>841</v>
      </c>
      <c r="C266" s="181" t="str">
        <f>+VLOOKUP(B266,'BALANCE TXT'!T:U,2,0)</f>
        <v xml:space="preserve">Depreciacion del ejercicio </v>
      </c>
      <c r="D266" s="181" t="s">
        <v>842</v>
      </c>
      <c r="E266" s="181"/>
      <c r="F266" s="181"/>
      <c r="G266" s="182">
        <v>70427845</v>
      </c>
      <c r="Q266" s="62"/>
    </row>
    <row r="267" spans="2:17" ht="13.95" customHeight="1">
      <c r="B267" s="181" t="s">
        <v>843</v>
      </c>
      <c r="C267" s="181" t="str">
        <f>+VLOOKUP(B267,'BALANCE TXT'!T:U,2,0)</f>
        <v xml:space="preserve">Amortización del ejercicio </v>
      </c>
      <c r="D267" s="181" t="s">
        <v>844</v>
      </c>
      <c r="E267" s="181"/>
      <c r="F267" s="181"/>
      <c r="G267" s="182">
        <v>250000000</v>
      </c>
      <c r="Q267" s="62"/>
    </row>
    <row r="268" spans="2:17" ht="13.95" customHeight="1">
      <c r="B268" s="181" t="s">
        <v>845</v>
      </c>
      <c r="C268" s="181" t="str">
        <f>+VLOOKUP(B268,'BALANCE TXT'!T:U,2,0)</f>
        <v>Gastos generales</v>
      </c>
      <c r="D268" s="181" t="s">
        <v>846</v>
      </c>
      <c r="E268" s="181"/>
      <c r="F268" s="181"/>
      <c r="G268" s="182">
        <v>14996828</v>
      </c>
      <c r="Q268" s="62"/>
    </row>
    <row r="269" spans="2:17" ht="13.95" customHeight="1">
      <c r="B269" s="181" t="s">
        <v>847</v>
      </c>
      <c r="C269" s="181" t="str">
        <f>+VLOOKUP(B269,'BALANCE TXT'!T:U,2,0)</f>
        <v>Gastos generales</v>
      </c>
      <c r="D269" s="181" t="s">
        <v>848</v>
      </c>
      <c r="E269" s="181"/>
      <c r="F269" s="181"/>
      <c r="G269" s="182">
        <v>18888594</v>
      </c>
      <c r="Q269" s="62"/>
    </row>
    <row r="270" spans="2:17" ht="13.95" customHeight="1">
      <c r="B270" s="181" t="s">
        <v>1610</v>
      </c>
      <c r="C270" s="181" t="str">
        <f>+VLOOKUP(B270,'BALANCE TXT'!T:U,2,0)</f>
        <v>Gastos generales</v>
      </c>
      <c r="D270" s="181" t="s">
        <v>1611</v>
      </c>
      <c r="E270" s="181"/>
      <c r="F270" s="181"/>
      <c r="G270" s="182">
        <v>90910</v>
      </c>
      <c r="Q270" s="62"/>
    </row>
    <row r="271" spans="2:17" ht="13.95" customHeight="1">
      <c r="B271" s="181" t="s">
        <v>1043</v>
      </c>
      <c r="C271" s="181" t="str">
        <f>+VLOOKUP(B271,'BALANCE TXT'!T:U,2,0)</f>
        <v>Gastos generales</v>
      </c>
      <c r="D271" s="181" t="s">
        <v>1027</v>
      </c>
      <c r="E271" s="181"/>
      <c r="F271" s="181"/>
      <c r="G271" s="182">
        <v>8480893</v>
      </c>
      <c r="Q271" s="62"/>
    </row>
    <row r="272" spans="2:17" ht="13.95" customHeight="1">
      <c r="B272" s="181" t="s">
        <v>1044</v>
      </c>
      <c r="C272" s="181" t="str">
        <f>+VLOOKUP(B272,'BALANCE TXT'!T:U,2,0)</f>
        <v>Gastos generales</v>
      </c>
      <c r="D272" s="181" t="s">
        <v>1028</v>
      </c>
      <c r="E272" s="181"/>
      <c r="F272" s="181"/>
      <c r="G272" s="182">
        <v>872727</v>
      </c>
      <c r="Q272" s="62"/>
    </row>
    <row r="273" spans="2:17" ht="13.95" customHeight="1">
      <c r="B273" s="181" t="s">
        <v>1310</v>
      </c>
      <c r="C273" s="181" t="str">
        <f>+VLOOKUP(B273,'BALANCE TXT'!T:U,2,0)</f>
        <v>Impuestos, tasas y contribuciones</v>
      </c>
      <c r="D273" s="181" t="s">
        <v>1282</v>
      </c>
      <c r="E273" s="181"/>
      <c r="F273" s="181"/>
      <c r="G273" s="182">
        <v>19654523</v>
      </c>
      <c r="Q273" s="62"/>
    </row>
    <row r="274" spans="2:17" ht="13.95" customHeight="1">
      <c r="B274" s="181" t="s">
        <v>849</v>
      </c>
      <c r="C274" s="181" t="str">
        <f>+VLOOKUP(B274,'BALANCE TXT'!T:U,2,0)</f>
        <v>Gastos generales</v>
      </c>
      <c r="D274" s="181" t="s">
        <v>850</v>
      </c>
      <c r="E274" s="181"/>
      <c r="F274" s="181"/>
      <c r="G274" s="182">
        <v>3493928</v>
      </c>
      <c r="Q274" s="62"/>
    </row>
    <row r="275" spans="2:17" ht="13.95" customHeight="1">
      <c r="B275" s="181" t="s">
        <v>851</v>
      </c>
      <c r="C275" s="181" t="str">
        <f>+VLOOKUP(B275,'BALANCE TXT'!T:U,2,0)</f>
        <v>Gastos generales</v>
      </c>
      <c r="D275" s="181" t="s">
        <v>852</v>
      </c>
      <c r="E275" s="181"/>
      <c r="F275" s="181"/>
      <c r="G275" s="182">
        <v>149307780</v>
      </c>
      <c r="Q275" s="62"/>
    </row>
    <row r="276" spans="2:17" ht="13.95" customHeight="1">
      <c r="B276" s="181" t="s">
        <v>1421</v>
      </c>
      <c r="C276" s="181" t="str">
        <f>+VLOOKUP(B276,'BALANCE TXT'!T:U,2,0)</f>
        <v>Gastos generales</v>
      </c>
      <c r="D276" s="181" t="s">
        <v>1382</v>
      </c>
      <c r="E276" s="181"/>
      <c r="F276" s="181"/>
      <c r="G276" s="182">
        <v>21573154</v>
      </c>
      <c r="Q276" s="62"/>
    </row>
    <row r="277" spans="2:17" ht="13.95" customHeight="1">
      <c r="B277" s="181" t="s">
        <v>853</v>
      </c>
      <c r="C277" s="181">
        <f>+VLOOKUP(B277,'BALANCE TXT'!T:U,2,0)</f>
        <v>0</v>
      </c>
      <c r="D277" s="181" t="s">
        <v>438</v>
      </c>
      <c r="E277" s="181"/>
      <c r="F277" s="181"/>
      <c r="G277" s="182">
        <v>344738590</v>
      </c>
      <c r="Q277" s="62"/>
    </row>
    <row r="278" spans="2:17" ht="13.95" customHeight="1">
      <c r="B278" s="181" t="s">
        <v>856</v>
      </c>
      <c r="C278" s="181" t="str">
        <f>+VLOOKUP(B278,'BALANCE TXT'!T:U,2,0)</f>
        <v>Intereses- Gastos Bancarios pagados (Nota X)</v>
      </c>
      <c r="D278" s="181" t="s">
        <v>857</v>
      </c>
      <c r="E278" s="181"/>
      <c r="F278" s="181"/>
      <c r="G278" s="182">
        <v>11621850</v>
      </c>
      <c r="Q278" s="62"/>
    </row>
    <row r="279" spans="2:17" ht="13.95" customHeight="1">
      <c r="B279" s="181" t="s">
        <v>858</v>
      </c>
      <c r="C279" s="181" t="str">
        <f>+VLOOKUP(B279,'BALANCE TXT'!T:U,2,0)</f>
        <v>Diferencias de cambio (Nota C)</v>
      </c>
      <c r="D279" s="181" t="s">
        <v>859</v>
      </c>
      <c r="E279" s="181"/>
      <c r="F279" s="181"/>
      <c r="G279" s="220">
        <v>333116736</v>
      </c>
      <c r="Q279" s="62"/>
    </row>
    <row r="280" spans="2:17" ht="13.95" customHeight="1">
      <c r="B280" s="181" t="s">
        <v>1502</v>
      </c>
      <c r="C280" s="181" t="str">
        <f>+VLOOKUP(B280,'BALANCE TXT'!T:U,2,0)</f>
        <v>Diferencias de cambio (Nota C)</v>
      </c>
      <c r="D280" s="181" t="s">
        <v>1503</v>
      </c>
      <c r="E280" s="181"/>
      <c r="F280" s="181"/>
      <c r="G280" s="220">
        <v>4</v>
      </c>
      <c r="Q280" s="62"/>
    </row>
    <row r="281" spans="2:17" ht="13.95" customHeight="1">
      <c r="B281" s="181" t="s">
        <v>860</v>
      </c>
      <c r="C281" s="181">
        <f>+VLOOKUP(B281,'BALANCE TXT'!T:U,2,0)</f>
        <v>0</v>
      </c>
      <c r="D281" s="181" t="s">
        <v>861</v>
      </c>
      <c r="E281" s="181"/>
      <c r="F281" s="181"/>
      <c r="G281" s="182">
        <v>278515332</v>
      </c>
      <c r="Q281" s="62"/>
    </row>
    <row r="282" spans="2:17" ht="13.95" customHeight="1">
      <c r="B282" s="181" t="s">
        <v>862</v>
      </c>
      <c r="C282" s="181" t="str">
        <f>+VLOOKUP(B282,'BALANCE TXT'!T:U,2,0)</f>
        <v>Gastos generales</v>
      </c>
      <c r="D282" s="181" t="s">
        <v>863</v>
      </c>
      <c r="E282" s="181"/>
      <c r="F282" s="181"/>
      <c r="G282" s="182">
        <v>3159501</v>
      </c>
      <c r="Q282" s="62"/>
    </row>
    <row r="283" spans="2:17" ht="13.95" customHeight="1">
      <c r="B283" s="181" t="s">
        <v>1045</v>
      </c>
      <c r="C283" s="181" t="str">
        <f>+VLOOKUP(B283,'BALANCE TXT'!T:U,2,0)</f>
        <v>IMPUESTO A LA RENTA</v>
      </c>
      <c r="D283" s="181" t="s">
        <v>95</v>
      </c>
      <c r="E283" s="181"/>
      <c r="F283" s="181"/>
      <c r="G283" s="182">
        <v>275355831</v>
      </c>
      <c r="Q283" s="62"/>
    </row>
    <row r="284" spans="2:17" ht="13.95" customHeight="1">
      <c r="B284" s="181" t="s">
        <v>1435</v>
      </c>
      <c r="C284" s="181">
        <f>+VLOOKUP(B284,'BALANCE TXT'!T:U,2,0)</f>
        <v>0</v>
      </c>
      <c r="D284" s="181" t="s">
        <v>1383</v>
      </c>
      <c r="E284" s="181"/>
      <c r="F284" s="181"/>
      <c r="G284" s="182">
        <v>186253511</v>
      </c>
      <c r="Q284" s="62"/>
    </row>
    <row r="285" spans="2:17" ht="13.95" customHeight="1">
      <c r="B285" s="181" t="s">
        <v>1436</v>
      </c>
      <c r="C285" s="181">
        <f>+VLOOKUP(B285,'BALANCE TXT'!T:U,2,0)</f>
        <v>0</v>
      </c>
      <c r="D285" s="181" t="s">
        <v>1384</v>
      </c>
      <c r="E285" s="181"/>
      <c r="F285" s="181"/>
      <c r="G285" s="182">
        <v>186253511</v>
      </c>
      <c r="Q285" s="62"/>
    </row>
    <row r="286" spans="2:17" ht="13.95" customHeight="1">
      <c r="B286" s="181" t="s">
        <v>1422</v>
      </c>
      <c r="C286" s="181" t="str">
        <f>+VLOOKUP(B286,'BALANCE TXT'!T:U,2,0)</f>
        <v>Primas pagadas por operaciones de repo</v>
      </c>
      <c r="D286" s="181" t="s">
        <v>1853</v>
      </c>
      <c r="E286" s="181"/>
      <c r="F286" s="181"/>
      <c r="G286" s="182">
        <v>38039197</v>
      </c>
      <c r="Q286" s="62"/>
    </row>
    <row r="287" spans="2:17" ht="13.95" customHeight="1">
      <c r="B287" s="181" t="s">
        <v>1612</v>
      </c>
      <c r="C287" s="181" t="str">
        <f>+VLOOKUP(B287,'BALANCE TXT'!T:U,2,0)</f>
        <v>Primas pagadas por operaciones de repo</v>
      </c>
      <c r="D287" s="181" t="s">
        <v>1855</v>
      </c>
      <c r="E287" s="181"/>
      <c r="F287" s="181"/>
      <c r="G287" s="182">
        <v>37116629</v>
      </c>
      <c r="Q287" s="62"/>
    </row>
    <row r="288" spans="2:17" ht="13.95" customHeight="1">
      <c r="B288" s="181" t="s">
        <v>1614</v>
      </c>
      <c r="C288" s="181" t="str">
        <f>+VLOOKUP(B288,'BALANCE TXT'!T:U,2,0)</f>
        <v>Primas pagadas por operaciones de repo</v>
      </c>
      <c r="D288" s="181" t="s">
        <v>1856</v>
      </c>
      <c r="E288" s="181"/>
      <c r="F288" s="181"/>
      <c r="G288" s="182">
        <v>103521627</v>
      </c>
      <c r="Q288" s="62"/>
    </row>
    <row r="289" spans="2:17" ht="13.95" customHeight="1">
      <c r="B289" s="181" t="s">
        <v>1887</v>
      </c>
      <c r="C289" s="181" t="str">
        <f>+VLOOKUP(B289,'BALANCE TXT'!T:U,2,0)</f>
        <v>Primas pagadas por operaciones de repo</v>
      </c>
      <c r="D289" s="181" t="s">
        <v>1857</v>
      </c>
      <c r="E289" s="181"/>
      <c r="F289" s="181"/>
      <c r="G289" s="182">
        <v>7576058</v>
      </c>
      <c r="Q289" s="62"/>
    </row>
    <row r="290" spans="2:17" ht="13.95" customHeight="1">
      <c r="C290" s="181"/>
      <c r="D290" s="183"/>
      <c r="Q290" s="62"/>
    </row>
    <row r="291" spans="2:17" ht="13.95" customHeight="1">
      <c r="B291" s="181" t="s">
        <v>1888</v>
      </c>
      <c r="C291" s="181"/>
      <c r="D291" s="181" t="s">
        <v>1504</v>
      </c>
      <c r="E291" s="181"/>
      <c r="F291" s="181"/>
      <c r="G291" s="182">
        <v>74058677518</v>
      </c>
      <c r="Q291" s="62"/>
    </row>
    <row r="292" spans="2:17" ht="13.95" customHeight="1">
      <c r="B292" s="181" t="s">
        <v>1889</v>
      </c>
      <c r="C292" s="181"/>
      <c r="D292" s="181" t="s">
        <v>1505</v>
      </c>
      <c r="E292" s="181"/>
      <c r="F292" s="181"/>
      <c r="G292" s="182">
        <v>74058677518</v>
      </c>
      <c r="Q292" s="62"/>
    </row>
    <row r="293" spans="2:17" ht="13.95" customHeight="1">
      <c r="B293" s="181" t="s">
        <v>1890</v>
      </c>
      <c r="C293" s="181"/>
      <c r="D293" s="181" t="s">
        <v>1505</v>
      </c>
      <c r="E293" s="181"/>
      <c r="F293" s="181"/>
      <c r="G293" s="182">
        <v>74058677518</v>
      </c>
      <c r="Q293" s="62"/>
    </row>
    <row r="294" spans="2:17" ht="13.95" customHeight="1">
      <c r="B294" s="181" t="s">
        <v>1506</v>
      </c>
      <c r="C294" s="181"/>
      <c r="D294" s="181" t="s">
        <v>1505</v>
      </c>
      <c r="E294" s="181"/>
      <c r="F294" s="181"/>
      <c r="G294" s="182">
        <v>74058677518</v>
      </c>
      <c r="Q294" s="62"/>
    </row>
    <row r="295" spans="2:17" ht="13.95" customHeight="1">
      <c r="B295" s="181" t="s">
        <v>1891</v>
      </c>
      <c r="C295" s="181"/>
      <c r="D295" s="181" t="s">
        <v>1507</v>
      </c>
      <c r="E295" s="181"/>
      <c r="F295" s="181"/>
      <c r="G295" s="182">
        <v>74058677518</v>
      </c>
      <c r="Q295" s="62"/>
    </row>
    <row r="296" spans="2:17" ht="13.95" customHeight="1">
      <c r="B296" s="181" t="s">
        <v>1892</v>
      </c>
      <c r="C296" s="181"/>
      <c r="D296" s="181" t="s">
        <v>1508</v>
      </c>
      <c r="E296" s="181"/>
      <c r="F296" s="181"/>
      <c r="G296" s="182">
        <v>74058677518</v>
      </c>
      <c r="Q296" s="62"/>
    </row>
    <row r="297" spans="2:17" ht="13.95" customHeight="1">
      <c r="B297" s="181" t="s">
        <v>1893</v>
      </c>
      <c r="C297" s="181"/>
      <c r="D297" s="181" t="s">
        <v>1508</v>
      </c>
      <c r="E297" s="181"/>
      <c r="F297" s="181"/>
      <c r="G297" s="182">
        <v>74058677518</v>
      </c>
      <c r="Q297" s="62"/>
    </row>
    <row r="298" spans="2:17" ht="13.95" customHeight="1">
      <c r="B298" s="181" t="s">
        <v>1509</v>
      </c>
      <c r="C298" s="181"/>
      <c r="D298" s="181" t="s">
        <v>1508</v>
      </c>
      <c r="E298" s="181"/>
      <c r="F298" s="181"/>
      <c r="G298" s="182">
        <v>74058677518</v>
      </c>
      <c r="Q298" s="62"/>
    </row>
    <row r="299" spans="2:17" ht="13.95" customHeight="1">
      <c r="D299" s="183" t="s">
        <v>1894</v>
      </c>
      <c r="Q299" s="62"/>
    </row>
    <row r="300" spans="2:17" ht="13.95" customHeight="1">
      <c r="B300" s="184" t="s">
        <v>864</v>
      </c>
      <c r="C300" s="184"/>
      <c r="Q300" s="62"/>
    </row>
    <row r="301" spans="2:17" ht="13.95" customHeight="1"/>
    <row r="302" spans="2:17" ht="13.95" customHeight="1"/>
    <row r="303" spans="2:17" ht="13.95" customHeight="1"/>
    <row r="304" spans="2:17" ht="17.25" customHeight="1"/>
    <row r="305" ht="13.95" customHeight="1"/>
    <row r="306" ht="13.95" customHeight="1"/>
    <row r="307" ht="13.95" customHeight="1"/>
    <row r="308" ht="13.95" customHeight="1"/>
    <row r="309" ht="13.95" customHeight="1"/>
    <row r="310" ht="13.95" customHeight="1"/>
    <row r="311" ht="13.95" customHeight="1"/>
    <row r="312" ht="13.95" customHeight="1"/>
    <row r="313" ht="17.25" customHeight="1"/>
    <row r="314" ht="15.75" customHeigh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9D123-9F1B-4F73-9ACD-9365460F23EF}">
  <sheetPr codeName="Hoja8">
    <tabColor rgb="FF002060"/>
  </sheetPr>
  <dimension ref="A1:Z1062"/>
  <sheetViews>
    <sheetView showGridLines="0" topLeftCell="A43" workbookViewId="0">
      <selection activeCell="F162" sqref="F162"/>
    </sheetView>
  </sheetViews>
  <sheetFormatPr baseColWidth="10" defaultColWidth="14.44140625" defaultRowHeight="14.4"/>
  <cols>
    <col min="1" max="1" width="5.33203125" customWidth="1"/>
    <col min="2" max="2" width="31.88671875" customWidth="1"/>
    <col min="3" max="3" width="16.33203125" bestFit="1" customWidth="1"/>
    <col min="4" max="4" width="20.5546875" bestFit="1" customWidth="1"/>
    <col min="5" max="5" width="8.88671875" customWidth="1"/>
    <col min="6" max="6" width="51.44140625" customWidth="1"/>
    <col min="7" max="8" width="15.6640625" customWidth="1"/>
    <col min="9" max="9" width="22.109375" customWidth="1"/>
    <col min="10" max="10" width="11" customWidth="1"/>
    <col min="11" max="11" width="16.33203125" customWidth="1"/>
    <col min="12" max="12" width="14" customWidth="1"/>
    <col min="13" max="13" width="11.44140625" customWidth="1"/>
    <col min="14" max="14" width="17.44140625" customWidth="1"/>
    <col min="15" max="26" width="11.44140625" customWidth="1"/>
  </cols>
  <sheetData>
    <row r="1" spans="1:26">
      <c r="A1" s="114" t="s">
        <v>2</v>
      </c>
      <c r="B1" s="114" t="s">
        <v>1685</v>
      </c>
      <c r="C1" s="114" t="s">
        <v>1686</v>
      </c>
      <c r="D1" s="114" t="s">
        <v>1687</v>
      </c>
      <c r="E1" s="114" t="s">
        <v>1533</v>
      </c>
      <c r="F1" s="114" t="s">
        <v>324</v>
      </c>
      <c r="G1" s="114"/>
      <c r="H1" s="114" t="s">
        <v>1688</v>
      </c>
      <c r="I1" s="114" t="s">
        <v>1689</v>
      </c>
      <c r="J1" s="114" t="s">
        <v>1690</v>
      </c>
      <c r="K1" s="114" t="s">
        <v>1691</v>
      </c>
      <c r="L1" s="114" t="s">
        <v>1692</v>
      </c>
      <c r="M1" s="114" t="s">
        <v>1693</v>
      </c>
      <c r="N1" s="114" t="s">
        <v>1901</v>
      </c>
      <c r="O1" s="67"/>
      <c r="P1" s="67"/>
      <c r="Q1" s="67"/>
      <c r="R1" s="67"/>
      <c r="S1" s="67"/>
      <c r="T1" s="67"/>
      <c r="U1" s="67"/>
      <c r="V1" s="67"/>
      <c r="W1" s="67"/>
      <c r="X1" s="67"/>
      <c r="Y1" s="67"/>
      <c r="Z1" s="67"/>
    </row>
    <row r="2" spans="1:26">
      <c r="A2" s="67">
        <v>1</v>
      </c>
      <c r="B2" s="67" t="s">
        <v>1694</v>
      </c>
      <c r="C2" s="186">
        <v>45072</v>
      </c>
      <c r="D2" s="186">
        <v>46897</v>
      </c>
      <c r="E2" s="67" t="s">
        <v>1695</v>
      </c>
      <c r="F2" s="67" t="s">
        <v>1696</v>
      </c>
      <c r="G2" s="187"/>
      <c r="H2" s="187">
        <v>500000000</v>
      </c>
      <c r="I2" s="188" t="s">
        <v>1697</v>
      </c>
      <c r="J2" s="189">
        <v>0.105</v>
      </c>
      <c r="K2" s="190" t="s">
        <v>1698</v>
      </c>
      <c r="L2" s="187" t="s">
        <v>1699</v>
      </c>
      <c r="M2" s="67"/>
      <c r="N2" s="67" t="s">
        <v>1902</v>
      </c>
      <c r="O2" s="67"/>
      <c r="P2" s="67"/>
      <c r="Q2" s="67"/>
      <c r="R2" s="67"/>
      <c r="S2" s="67"/>
      <c r="T2" s="67"/>
      <c r="U2" s="67"/>
      <c r="V2" s="67"/>
      <c r="W2" s="67"/>
      <c r="X2" s="67"/>
      <c r="Y2" s="67"/>
      <c r="Z2" s="67"/>
    </row>
    <row r="3" spans="1:26">
      <c r="A3" s="191">
        <v>1</v>
      </c>
      <c r="B3" s="191" t="s">
        <v>1694</v>
      </c>
      <c r="C3" s="192">
        <v>45076</v>
      </c>
      <c r="D3" s="192">
        <v>46902</v>
      </c>
      <c r="E3" s="191" t="s">
        <v>1700</v>
      </c>
      <c r="F3" s="191" t="s">
        <v>1701</v>
      </c>
      <c r="G3" s="193"/>
      <c r="H3" s="193">
        <v>250000000</v>
      </c>
      <c r="I3" s="194" t="s">
        <v>1697</v>
      </c>
      <c r="J3" s="195">
        <v>0.11</v>
      </c>
      <c r="K3" s="196" t="s">
        <v>1698</v>
      </c>
      <c r="L3" s="193" t="s">
        <v>1702</v>
      </c>
      <c r="M3" s="67"/>
      <c r="N3" s="67"/>
      <c r="O3" s="67"/>
      <c r="P3" s="67"/>
      <c r="Q3" s="67"/>
      <c r="R3" s="67"/>
      <c r="S3" s="67"/>
      <c r="T3" s="67"/>
      <c r="U3" s="67"/>
      <c r="V3" s="67"/>
      <c r="W3" s="67"/>
      <c r="X3" s="67"/>
      <c r="Y3" s="67"/>
      <c r="Z3" s="67"/>
    </row>
    <row r="4" spans="1:26">
      <c r="A4" s="191">
        <v>1</v>
      </c>
      <c r="B4" s="191" t="s">
        <v>1694</v>
      </c>
      <c r="C4" s="192">
        <v>45076</v>
      </c>
      <c r="D4" s="192">
        <v>46902</v>
      </c>
      <c r="E4" s="191" t="s">
        <v>1703</v>
      </c>
      <c r="F4" s="191" t="s">
        <v>1701</v>
      </c>
      <c r="G4" s="193"/>
      <c r="H4" s="193">
        <v>250000000</v>
      </c>
      <c r="I4" s="194" t="s">
        <v>1697</v>
      </c>
      <c r="J4" s="195">
        <v>0.11</v>
      </c>
      <c r="K4" s="196" t="s">
        <v>1698</v>
      </c>
      <c r="L4" s="193" t="s">
        <v>1702</v>
      </c>
      <c r="M4" s="67"/>
      <c r="N4" s="67"/>
      <c r="O4" s="67"/>
      <c r="P4" s="67"/>
      <c r="Q4" s="67"/>
      <c r="R4" s="67"/>
      <c r="S4" s="67"/>
      <c r="T4" s="67"/>
      <c r="U4" s="67"/>
      <c r="V4" s="67"/>
      <c r="W4" s="67"/>
      <c r="X4" s="67"/>
      <c r="Y4" s="67"/>
      <c r="Z4" s="67"/>
    </row>
    <row r="5" spans="1:26">
      <c r="A5" s="191">
        <v>1</v>
      </c>
      <c r="B5" s="191" t="s">
        <v>1694</v>
      </c>
      <c r="C5" s="192">
        <v>45076</v>
      </c>
      <c r="D5" s="192">
        <v>46902</v>
      </c>
      <c r="E5" s="191" t="s">
        <v>1704</v>
      </c>
      <c r="F5" s="191" t="s">
        <v>1701</v>
      </c>
      <c r="G5" s="193"/>
      <c r="H5" s="193">
        <v>250000000</v>
      </c>
      <c r="I5" s="194" t="s">
        <v>1697</v>
      </c>
      <c r="J5" s="195">
        <v>0.11</v>
      </c>
      <c r="K5" s="196" t="s">
        <v>1698</v>
      </c>
      <c r="L5" s="193" t="s">
        <v>1702</v>
      </c>
      <c r="M5" s="67"/>
      <c r="N5" s="67"/>
      <c r="O5" s="67"/>
      <c r="P5" s="67"/>
      <c r="Q5" s="67"/>
      <c r="R5" s="67"/>
      <c r="S5" s="67"/>
      <c r="T5" s="67"/>
      <c r="U5" s="67"/>
      <c r="V5" s="67"/>
      <c r="W5" s="67"/>
      <c r="X5" s="67"/>
      <c r="Y5" s="67"/>
      <c r="Z5" s="67"/>
    </row>
    <row r="6" spans="1:26">
      <c r="A6" s="191">
        <v>1</v>
      </c>
      <c r="B6" s="191" t="s">
        <v>1694</v>
      </c>
      <c r="C6" s="192">
        <v>45076</v>
      </c>
      <c r="D6" s="192">
        <v>46902</v>
      </c>
      <c r="E6" s="191" t="s">
        <v>1705</v>
      </c>
      <c r="F6" s="191" t="s">
        <v>1701</v>
      </c>
      <c r="G6" s="193"/>
      <c r="H6" s="193">
        <v>250000000</v>
      </c>
      <c r="I6" s="194" t="s">
        <v>1697</v>
      </c>
      <c r="J6" s="195">
        <v>0.11</v>
      </c>
      <c r="K6" s="196" t="s">
        <v>1698</v>
      </c>
      <c r="L6" s="193" t="s">
        <v>1702</v>
      </c>
      <c r="M6" s="67"/>
      <c r="N6" s="67"/>
      <c r="O6" s="67"/>
      <c r="P6" s="67"/>
      <c r="Q6" s="67"/>
      <c r="R6" s="67"/>
      <c r="S6" s="67"/>
      <c r="T6" s="67"/>
      <c r="U6" s="67"/>
      <c r="V6" s="67"/>
      <c r="W6" s="67"/>
      <c r="X6" s="67"/>
      <c r="Y6" s="67"/>
      <c r="Z6" s="67"/>
    </row>
    <row r="7" spans="1:26">
      <c r="A7" s="67">
        <v>1</v>
      </c>
      <c r="B7" s="67" t="s">
        <v>1694</v>
      </c>
      <c r="C7" s="186">
        <v>45077</v>
      </c>
      <c r="D7" s="186">
        <v>46877</v>
      </c>
      <c r="E7" s="67" t="s">
        <v>1706</v>
      </c>
      <c r="F7" s="67" t="s">
        <v>1707</v>
      </c>
      <c r="G7" s="187"/>
      <c r="H7" s="187">
        <v>1000000000</v>
      </c>
      <c r="I7" s="188" t="s">
        <v>1697</v>
      </c>
      <c r="J7" s="189">
        <v>0.1075</v>
      </c>
      <c r="K7" s="190" t="s">
        <v>1698</v>
      </c>
      <c r="L7" s="187" t="s">
        <v>1699</v>
      </c>
      <c r="M7" s="67"/>
      <c r="N7" s="67"/>
      <c r="O7" s="67"/>
      <c r="P7" s="67"/>
      <c r="Q7" s="67"/>
      <c r="R7" s="67"/>
      <c r="S7" s="67"/>
      <c r="T7" s="67"/>
      <c r="U7" s="67"/>
      <c r="V7" s="67"/>
      <c r="W7" s="67"/>
      <c r="X7" s="67"/>
      <c r="Y7" s="67"/>
      <c r="Z7" s="67"/>
    </row>
    <row r="8" spans="1:26">
      <c r="A8" s="67">
        <v>1</v>
      </c>
      <c r="B8" s="67" t="s">
        <v>1694</v>
      </c>
      <c r="C8" s="186">
        <v>44771</v>
      </c>
      <c r="D8" s="186">
        <v>46961</v>
      </c>
      <c r="E8" s="67" t="s">
        <v>1708</v>
      </c>
      <c r="F8" s="67" t="s">
        <v>1709</v>
      </c>
      <c r="G8" s="187"/>
      <c r="H8" s="187">
        <v>500000000</v>
      </c>
      <c r="I8" s="188" t="s">
        <v>1697</v>
      </c>
      <c r="J8" s="189">
        <v>0.1</v>
      </c>
      <c r="K8" s="190" t="s">
        <v>1698</v>
      </c>
      <c r="L8" s="187" t="s">
        <v>1699</v>
      </c>
      <c r="M8" s="67"/>
      <c r="N8" s="67"/>
      <c r="O8" s="67"/>
      <c r="P8" s="67"/>
      <c r="Q8" s="67"/>
      <c r="R8" s="67"/>
      <c r="S8" s="67"/>
      <c r="T8" s="67"/>
      <c r="U8" s="67"/>
      <c r="V8" s="67"/>
      <c r="W8" s="67"/>
      <c r="X8" s="67"/>
      <c r="Y8" s="67"/>
      <c r="Z8" s="67"/>
    </row>
    <row r="9" spans="1:26">
      <c r="A9" s="67">
        <v>1</v>
      </c>
      <c r="B9" s="67" t="s">
        <v>1694</v>
      </c>
      <c r="C9" s="186">
        <v>45147</v>
      </c>
      <c r="D9" s="186">
        <v>46247</v>
      </c>
      <c r="E9" s="67" t="s">
        <v>1710</v>
      </c>
      <c r="F9" s="67" t="s">
        <v>1711</v>
      </c>
      <c r="G9" s="187"/>
      <c r="H9" s="187">
        <v>650000000</v>
      </c>
      <c r="I9" s="188" t="s">
        <v>1697</v>
      </c>
      <c r="J9" s="189">
        <v>8.5000000000000006E-2</v>
      </c>
      <c r="K9" s="190" t="s">
        <v>1712</v>
      </c>
      <c r="L9" s="187" t="s">
        <v>1699</v>
      </c>
      <c r="M9" s="67"/>
      <c r="N9" s="67"/>
      <c r="O9" s="67"/>
      <c r="P9" s="67"/>
      <c r="Q9" s="67"/>
      <c r="R9" s="67"/>
      <c r="S9" s="67"/>
      <c r="T9" s="67"/>
      <c r="U9" s="67"/>
      <c r="V9" s="67"/>
      <c r="W9" s="67"/>
      <c r="X9" s="67"/>
      <c r="Y9" s="67"/>
      <c r="Z9" s="67"/>
    </row>
    <row r="10" spans="1:26">
      <c r="A10" s="67">
        <v>1</v>
      </c>
      <c r="B10" s="67" t="s">
        <v>1694</v>
      </c>
      <c r="C10" s="186">
        <v>45288</v>
      </c>
      <c r="D10" s="186">
        <v>47113</v>
      </c>
      <c r="E10" s="67" t="s">
        <v>1713</v>
      </c>
      <c r="F10" s="67" t="s">
        <v>1714</v>
      </c>
      <c r="G10" s="187"/>
      <c r="H10" s="187">
        <v>1000000000</v>
      </c>
      <c r="I10" s="188" t="s">
        <v>1697</v>
      </c>
      <c r="J10" s="189">
        <v>0.1</v>
      </c>
      <c r="K10" s="190" t="s">
        <v>1712</v>
      </c>
      <c r="L10" s="187" t="s">
        <v>1702</v>
      </c>
      <c r="M10" s="67"/>
      <c r="N10" s="67"/>
      <c r="O10" s="67"/>
      <c r="P10" s="67"/>
      <c r="Q10" s="67"/>
      <c r="R10" s="67"/>
      <c r="S10" s="67"/>
      <c r="T10" s="67"/>
      <c r="U10" s="67"/>
      <c r="V10" s="67"/>
      <c r="W10" s="67"/>
      <c r="X10" s="67"/>
      <c r="Y10" s="67"/>
      <c r="Z10" s="67"/>
    </row>
    <row r="11" spans="1:26" ht="15.75" customHeight="1">
      <c r="A11" s="67">
        <v>1</v>
      </c>
      <c r="B11" s="67" t="s">
        <v>1694</v>
      </c>
      <c r="C11" s="186">
        <v>45425</v>
      </c>
      <c r="D11" s="186">
        <v>47252</v>
      </c>
      <c r="E11" s="67" t="s">
        <v>1715</v>
      </c>
      <c r="F11" s="67" t="s">
        <v>1714</v>
      </c>
      <c r="G11" s="187"/>
      <c r="H11" s="187">
        <v>1500000000</v>
      </c>
      <c r="I11" s="188" t="s">
        <v>1697</v>
      </c>
      <c r="J11" s="189">
        <v>0.1</v>
      </c>
      <c r="K11" s="197" t="s">
        <v>1712</v>
      </c>
      <c r="L11" s="197" t="s">
        <v>1702</v>
      </c>
      <c r="M11" s="198"/>
      <c r="N11" s="67"/>
      <c r="O11" s="67"/>
      <c r="P11" s="67"/>
      <c r="Q11" s="67"/>
      <c r="R11" s="67"/>
      <c r="S11" s="67"/>
      <c r="T11" s="67"/>
      <c r="U11" s="67"/>
      <c r="V11" s="67"/>
      <c r="W11" s="67"/>
      <c r="X11" s="67"/>
      <c r="Y11" s="67"/>
      <c r="Z11" s="67"/>
    </row>
    <row r="12" spans="1:26" ht="15.75" customHeight="1">
      <c r="A12" s="67">
        <v>1</v>
      </c>
      <c r="B12" s="67" t="s">
        <v>1694</v>
      </c>
      <c r="C12" s="186">
        <v>45029</v>
      </c>
      <c r="D12" s="186">
        <v>46748</v>
      </c>
      <c r="E12" s="67" t="s">
        <v>1716</v>
      </c>
      <c r="F12" s="67" t="s">
        <v>1714</v>
      </c>
      <c r="G12" s="187"/>
      <c r="H12" s="187">
        <v>300000000</v>
      </c>
      <c r="I12" s="188" t="s">
        <v>1697</v>
      </c>
      <c r="J12" s="189">
        <v>0.1105</v>
      </c>
      <c r="K12" s="197" t="s">
        <v>1712</v>
      </c>
      <c r="L12" s="197" t="s">
        <v>1702</v>
      </c>
      <c r="M12" s="198"/>
      <c r="N12" s="67"/>
      <c r="O12" s="67"/>
      <c r="P12" s="67"/>
      <c r="Q12" s="67"/>
      <c r="R12" s="67"/>
      <c r="S12" s="67"/>
      <c r="T12" s="67"/>
      <c r="U12" s="67"/>
      <c r="V12" s="67"/>
      <c r="W12" s="67"/>
      <c r="X12" s="67"/>
      <c r="Y12" s="67"/>
      <c r="Z12" s="67"/>
    </row>
    <row r="13" spans="1:26" ht="15.75" customHeight="1">
      <c r="A13" s="67">
        <v>1</v>
      </c>
      <c r="B13" s="67" t="s">
        <v>1694</v>
      </c>
      <c r="C13" s="186">
        <v>44890</v>
      </c>
      <c r="D13" s="186">
        <v>45986</v>
      </c>
      <c r="E13" s="67" t="s">
        <v>1717</v>
      </c>
      <c r="F13" s="67" t="s">
        <v>1714</v>
      </c>
      <c r="G13" s="187"/>
      <c r="H13" s="187">
        <v>300000000</v>
      </c>
      <c r="I13" s="188" t="s">
        <v>1697</v>
      </c>
      <c r="J13" s="189">
        <v>0.11</v>
      </c>
      <c r="K13" s="197" t="s">
        <v>1698</v>
      </c>
      <c r="L13" s="197" t="s">
        <v>1702</v>
      </c>
      <c r="M13" s="198"/>
      <c r="N13" s="67" t="s">
        <v>1902</v>
      </c>
      <c r="O13" s="67"/>
      <c r="P13" s="67"/>
      <c r="Q13" s="67"/>
      <c r="R13" s="67"/>
      <c r="S13" s="67"/>
      <c r="T13" s="67"/>
      <c r="U13" s="67"/>
      <c r="V13" s="67"/>
      <c r="W13" s="67"/>
      <c r="X13" s="67"/>
      <c r="Y13" s="67"/>
      <c r="Z13" s="67"/>
    </row>
    <row r="14" spans="1:26" ht="15.75" customHeight="1">
      <c r="A14" s="67">
        <v>1</v>
      </c>
      <c r="B14" s="67" t="s">
        <v>1694</v>
      </c>
      <c r="C14" s="186">
        <v>44922</v>
      </c>
      <c r="D14" s="186">
        <v>46748</v>
      </c>
      <c r="E14" s="67" t="s">
        <v>1718</v>
      </c>
      <c r="F14" s="67" t="s">
        <v>1714</v>
      </c>
      <c r="G14" s="187"/>
      <c r="H14" s="187">
        <v>300000000</v>
      </c>
      <c r="I14" s="188" t="s">
        <v>1697</v>
      </c>
      <c r="J14" s="189">
        <v>0.111</v>
      </c>
      <c r="K14" s="197" t="s">
        <v>1712</v>
      </c>
      <c r="L14" s="197" t="s">
        <v>1702</v>
      </c>
      <c r="M14" s="198"/>
      <c r="N14" s="67"/>
      <c r="O14" s="67"/>
      <c r="P14" s="67"/>
      <c r="Q14" s="67"/>
      <c r="R14" s="67"/>
      <c r="S14" s="67"/>
      <c r="T14" s="67"/>
      <c r="U14" s="67"/>
      <c r="V14" s="67"/>
      <c r="W14" s="67"/>
      <c r="X14" s="67"/>
      <c r="Y14" s="67"/>
      <c r="Z14" s="67"/>
    </row>
    <row r="15" spans="1:26" ht="15.75" customHeight="1">
      <c r="A15" s="67">
        <v>1</v>
      </c>
      <c r="B15" s="67" t="s">
        <v>1694</v>
      </c>
      <c r="C15" s="186">
        <v>44922</v>
      </c>
      <c r="D15" s="186">
        <v>46748</v>
      </c>
      <c r="E15" s="67" t="s">
        <v>1719</v>
      </c>
      <c r="F15" s="67" t="s">
        <v>1714</v>
      </c>
      <c r="G15" s="187"/>
      <c r="H15" s="187">
        <v>300000000</v>
      </c>
      <c r="I15" s="188" t="s">
        <v>1697</v>
      </c>
      <c r="J15" s="189">
        <v>0.111</v>
      </c>
      <c r="K15" s="197" t="s">
        <v>1712</v>
      </c>
      <c r="L15" s="197" t="s">
        <v>1702</v>
      </c>
      <c r="M15" s="198"/>
      <c r="N15" s="67"/>
      <c r="O15" s="67"/>
      <c r="P15" s="67"/>
      <c r="Q15" s="67"/>
      <c r="R15" s="67"/>
      <c r="S15" s="67"/>
      <c r="T15" s="67"/>
      <c r="U15" s="67"/>
      <c r="V15" s="67"/>
      <c r="W15" s="67"/>
      <c r="X15" s="67"/>
      <c r="Y15" s="67"/>
      <c r="Z15" s="67"/>
    </row>
    <row r="16" spans="1:26" ht="15.75" customHeight="1">
      <c r="A16" s="67">
        <v>1</v>
      </c>
      <c r="B16" s="67" t="s">
        <v>1694</v>
      </c>
      <c r="C16" s="186">
        <v>44922</v>
      </c>
      <c r="D16" s="186">
        <v>46748</v>
      </c>
      <c r="E16" s="67" t="s">
        <v>1720</v>
      </c>
      <c r="F16" s="67" t="s">
        <v>1714</v>
      </c>
      <c r="G16" s="187"/>
      <c r="H16" s="187">
        <v>300000000</v>
      </c>
      <c r="I16" s="188" t="s">
        <v>1697</v>
      </c>
      <c r="J16" s="189">
        <v>0.111</v>
      </c>
      <c r="K16" s="197" t="s">
        <v>1712</v>
      </c>
      <c r="L16" s="197" t="s">
        <v>1702</v>
      </c>
      <c r="M16" s="198"/>
      <c r="N16" s="67"/>
      <c r="O16" s="67"/>
      <c r="P16" s="67"/>
      <c r="Q16" s="67"/>
      <c r="R16" s="67"/>
      <c r="S16" s="67"/>
      <c r="T16" s="67"/>
      <c r="U16" s="67"/>
      <c r="V16" s="67"/>
      <c r="W16" s="67"/>
      <c r="X16" s="67"/>
      <c r="Y16" s="67"/>
      <c r="Z16" s="67"/>
    </row>
    <row r="17" spans="1:26" ht="15.75" customHeight="1">
      <c r="A17" s="67">
        <v>1</v>
      </c>
      <c r="B17" s="67" t="s">
        <v>1694</v>
      </c>
      <c r="C17" s="186">
        <v>44922</v>
      </c>
      <c r="D17" s="186">
        <v>46748</v>
      </c>
      <c r="E17" s="67" t="s">
        <v>1721</v>
      </c>
      <c r="F17" s="67" t="s">
        <v>1714</v>
      </c>
      <c r="G17" s="187"/>
      <c r="H17" s="187">
        <v>300000000</v>
      </c>
      <c r="I17" s="188" t="s">
        <v>1697</v>
      </c>
      <c r="J17" s="189">
        <v>0.111</v>
      </c>
      <c r="K17" s="197" t="s">
        <v>1712</v>
      </c>
      <c r="L17" s="197" t="s">
        <v>1702</v>
      </c>
      <c r="M17" s="198"/>
      <c r="N17" s="67"/>
      <c r="O17" s="67"/>
      <c r="P17" s="67"/>
      <c r="Q17" s="67"/>
      <c r="R17" s="67"/>
      <c r="S17" s="67"/>
      <c r="T17" s="67"/>
      <c r="U17" s="67"/>
      <c r="V17" s="67"/>
      <c r="W17" s="67"/>
      <c r="X17" s="67"/>
      <c r="Y17" s="67"/>
      <c r="Z17" s="67"/>
    </row>
    <row r="18" spans="1:26" ht="15.75" customHeight="1">
      <c r="A18" s="67">
        <v>1</v>
      </c>
      <c r="B18" s="67" t="s">
        <v>1694</v>
      </c>
      <c r="C18" s="186">
        <v>44922</v>
      </c>
      <c r="D18" s="186">
        <v>46748</v>
      </c>
      <c r="E18" s="67" t="s">
        <v>1722</v>
      </c>
      <c r="F18" s="67" t="s">
        <v>1714</v>
      </c>
      <c r="G18" s="187"/>
      <c r="H18" s="187">
        <v>300000000</v>
      </c>
      <c r="I18" s="188" t="s">
        <v>1697</v>
      </c>
      <c r="J18" s="189">
        <v>0.111</v>
      </c>
      <c r="K18" s="197" t="s">
        <v>1712</v>
      </c>
      <c r="L18" s="197" t="s">
        <v>1702</v>
      </c>
      <c r="M18" s="198"/>
      <c r="N18" s="67"/>
      <c r="O18" s="67"/>
      <c r="P18" s="67"/>
      <c r="Q18" s="67"/>
      <c r="R18" s="67"/>
      <c r="S18" s="67"/>
      <c r="T18" s="67"/>
      <c r="U18" s="67"/>
      <c r="V18" s="67"/>
      <c r="W18" s="67"/>
      <c r="X18" s="67"/>
      <c r="Y18" s="67"/>
      <c r="Z18" s="67"/>
    </row>
    <row r="19" spans="1:26" ht="15.75" customHeight="1">
      <c r="A19" s="67">
        <v>1</v>
      </c>
      <c r="B19" s="67" t="s">
        <v>1694</v>
      </c>
      <c r="C19" s="186">
        <v>44922</v>
      </c>
      <c r="D19" s="186">
        <v>46748</v>
      </c>
      <c r="E19" s="67" t="s">
        <v>1723</v>
      </c>
      <c r="F19" s="67" t="s">
        <v>1714</v>
      </c>
      <c r="G19" s="187"/>
      <c r="H19" s="187">
        <v>300000000</v>
      </c>
      <c r="I19" s="188" t="s">
        <v>1697</v>
      </c>
      <c r="J19" s="189">
        <v>0.111</v>
      </c>
      <c r="K19" s="197" t="s">
        <v>1712</v>
      </c>
      <c r="L19" s="197" t="s">
        <v>1702</v>
      </c>
      <c r="M19" s="198"/>
      <c r="N19" s="67"/>
      <c r="O19" s="67"/>
      <c r="P19" s="67"/>
      <c r="Q19" s="67"/>
      <c r="R19" s="67"/>
      <c r="S19" s="67"/>
      <c r="T19" s="67"/>
      <c r="U19" s="67"/>
      <c r="V19" s="67"/>
      <c r="W19" s="67"/>
      <c r="X19" s="67"/>
      <c r="Y19" s="67"/>
      <c r="Z19" s="67"/>
    </row>
    <row r="20" spans="1:26" ht="15.75" customHeight="1">
      <c r="A20" s="67">
        <v>1</v>
      </c>
      <c r="B20" s="67" t="s">
        <v>1694</v>
      </c>
      <c r="C20" s="186">
        <v>45896</v>
      </c>
      <c r="D20" s="186">
        <v>46991</v>
      </c>
      <c r="E20" s="67" t="s">
        <v>1724</v>
      </c>
      <c r="F20" s="67" t="s">
        <v>1714</v>
      </c>
      <c r="G20" s="187"/>
      <c r="H20" s="187">
        <v>700000000</v>
      </c>
      <c r="I20" s="188" t="s">
        <v>1697</v>
      </c>
      <c r="J20" s="189">
        <v>0.11</v>
      </c>
      <c r="K20" s="197" t="s">
        <v>1712</v>
      </c>
      <c r="L20" s="197" t="s">
        <v>1702</v>
      </c>
      <c r="M20" s="198"/>
      <c r="N20" s="67"/>
      <c r="O20" s="67"/>
      <c r="P20" s="67"/>
      <c r="Q20" s="67"/>
      <c r="R20" s="67"/>
      <c r="S20" s="67"/>
      <c r="T20" s="67"/>
      <c r="U20" s="67"/>
      <c r="V20" s="67"/>
      <c r="W20" s="67"/>
      <c r="X20" s="67"/>
      <c r="Y20" s="67"/>
      <c r="Z20" s="67"/>
    </row>
    <row r="21" spans="1:26" ht="15.75" customHeight="1">
      <c r="A21" s="67">
        <v>87</v>
      </c>
      <c r="B21" s="67" t="s">
        <v>533</v>
      </c>
      <c r="C21" s="198">
        <v>45065</v>
      </c>
      <c r="D21" s="199">
        <v>46161</v>
      </c>
      <c r="E21" s="200" t="s">
        <v>1807</v>
      </c>
      <c r="F21" s="200" t="s">
        <v>1726</v>
      </c>
      <c r="G21" s="70"/>
      <c r="H21" s="70">
        <v>5000000000</v>
      </c>
      <c r="I21" s="188" t="s">
        <v>1780</v>
      </c>
      <c r="J21" s="201">
        <v>9.5000000000000001E-2</v>
      </c>
      <c r="K21" s="197" t="s">
        <v>1727</v>
      </c>
      <c r="L21" s="187" t="s">
        <v>1699</v>
      </c>
      <c r="M21" s="187"/>
      <c r="N21" s="187"/>
      <c r="O21" s="67"/>
      <c r="P21" s="67"/>
      <c r="Q21" s="67"/>
      <c r="R21" s="67"/>
      <c r="S21" s="67"/>
      <c r="T21" s="67"/>
      <c r="U21" s="67"/>
      <c r="V21" s="67"/>
      <c r="W21" s="67"/>
      <c r="X21" s="67"/>
      <c r="Y21" s="67"/>
      <c r="Z21" s="67"/>
    </row>
    <row r="22" spans="1:26" ht="15.75" customHeight="1">
      <c r="A22" s="67">
        <v>87</v>
      </c>
      <c r="B22" s="67" t="s">
        <v>533</v>
      </c>
      <c r="C22" s="186">
        <v>45407</v>
      </c>
      <c r="D22" s="186">
        <v>46773</v>
      </c>
      <c r="E22" s="67" t="s">
        <v>1725</v>
      </c>
      <c r="F22" s="67" t="s">
        <v>1726</v>
      </c>
      <c r="G22" s="187" t="s">
        <v>912</v>
      </c>
      <c r="H22" s="187">
        <v>100000000</v>
      </c>
      <c r="I22" s="67" t="s">
        <v>1697</v>
      </c>
      <c r="J22" s="189">
        <v>7.4999999999999997E-2</v>
      </c>
      <c r="K22" s="197" t="s">
        <v>1727</v>
      </c>
      <c r="L22" s="197" t="s">
        <v>1699</v>
      </c>
      <c r="M22" s="198">
        <v>45742</v>
      </c>
      <c r="N22" s="67"/>
      <c r="O22" s="67"/>
      <c r="P22" s="67"/>
      <c r="Q22" s="67"/>
      <c r="R22" s="67"/>
      <c r="S22" s="67"/>
      <c r="T22" s="67"/>
      <c r="U22" s="67"/>
      <c r="V22" s="67"/>
      <c r="W22" s="67"/>
      <c r="X22" s="67"/>
      <c r="Y22" s="67"/>
      <c r="Z22" s="67"/>
    </row>
    <row r="23" spans="1:26" ht="15.75" customHeight="1">
      <c r="A23" s="67">
        <v>87</v>
      </c>
      <c r="B23" s="67" t="s">
        <v>533</v>
      </c>
      <c r="C23" s="186">
        <v>45407</v>
      </c>
      <c r="D23" s="186">
        <v>46776</v>
      </c>
      <c r="E23" s="67" t="s">
        <v>1728</v>
      </c>
      <c r="F23" s="67" t="s">
        <v>1726</v>
      </c>
      <c r="G23" s="187" t="s">
        <v>912</v>
      </c>
      <c r="H23" s="187">
        <v>100000000</v>
      </c>
      <c r="I23" s="67" t="s">
        <v>1697</v>
      </c>
      <c r="J23" s="189">
        <v>7.4999999999999997E-2</v>
      </c>
      <c r="K23" s="197" t="s">
        <v>1727</v>
      </c>
      <c r="L23" s="197" t="s">
        <v>1699</v>
      </c>
      <c r="M23" s="198">
        <v>45742</v>
      </c>
      <c r="N23" s="67"/>
      <c r="O23" s="67"/>
      <c r="P23" s="67"/>
      <c r="Q23" s="67"/>
      <c r="R23" s="67"/>
      <c r="S23" s="67"/>
      <c r="T23" s="67"/>
      <c r="U23" s="67"/>
      <c r="V23" s="67"/>
      <c r="W23" s="67"/>
      <c r="X23" s="67"/>
      <c r="Y23" s="67"/>
      <c r="Z23" s="67"/>
    </row>
    <row r="24" spans="1:26" ht="15.75" customHeight="1">
      <c r="A24" s="67">
        <v>87</v>
      </c>
      <c r="B24" s="67" t="s">
        <v>533</v>
      </c>
      <c r="C24" s="186">
        <v>45407</v>
      </c>
      <c r="D24" s="186">
        <v>46776</v>
      </c>
      <c r="E24" s="67" t="s">
        <v>1729</v>
      </c>
      <c r="F24" s="67" t="s">
        <v>1726</v>
      </c>
      <c r="G24" s="187" t="s">
        <v>912</v>
      </c>
      <c r="H24" s="187">
        <v>100000000</v>
      </c>
      <c r="I24" s="67" t="s">
        <v>1697</v>
      </c>
      <c r="J24" s="189">
        <v>7.4999999999999997E-2</v>
      </c>
      <c r="K24" s="197" t="s">
        <v>1727</v>
      </c>
      <c r="L24" s="197" t="s">
        <v>1699</v>
      </c>
      <c r="M24" s="198">
        <v>45742</v>
      </c>
      <c r="N24" s="67"/>
      <c r="O24" s="67"/>
      <c r="P24" s="67"/>
      <c r="Q24" s="67"/>
      <c r="R24" s="67"/>
      <c r="S24" s="67"/>
      <c r="T24" s="67"/>
      <c r="U24" s="67"/>
      <c r="V24" s="67"/>
      <c r="W24" s="67"/>
      <c r="X24" s="67"/>
      <c r="Y24" s="67"/>
      <c r="Z24" s="67"/>
    </row>
    <row r="25" spans="1:26" ht="15.75" customHeight="1">
      <c r="A25" s="67">
        <v>87</v>
      </c>
      <c r="B25" s="67" t="s">
        <v>533</v>
      </c>
      <c r="C25" s="186">
        <v>45407</v>
      </c>
      <c r="D25" s="186">
        <v>46776</v>
      </c>
      <c r="E25" s="67" t="s">
        <v>1730</v>
      </c>
      <c r="F25" s="67" t="s">
        <v>1726</v>
      </c>
      <c r="G25" s="187" t="s">
        <v>912</v>
      </c>
      <c r="H25" s="187">
        <v>100000000</v>
      </c>
      <c r="I25" s="67" t="s">
        <v>1697</v>
      </c>
      <c r="J25" s="189">
        <v>7.4999999999999997E-2</v>
      </c>
      <c r="K25" s="197" t="s">
        <v>1727</v>
      </c>
      <c r="L25" s="197" t="s">
        <v>1699</v>
      </c>
      <c r="M25" s="198">
        <v>45742</v>
      </c>
      <c r="N25" s="67"/>
      <c r="O25" s="67"/>
      <c r="P25" s="67"/>
      <c r="Q25" s="67"/>
      <c r="R25" s="67"/>
      <c r="S25" s="67"/>
      <c r="T25" s="67"/>
      <c r="U25" s="67"/>
      <c r="V25" s="67"/>
      <c r="W25" s="67"/>
      <c r="X25" s="67"/>
      <c r="Y25" s="67"/>
      <c r="Z25" s="67"/>
    </row>
    <row r="26" spans="1:26" ht="15.75" customHeight="1">
      <c r="A26" s="67">
        <v>87</v>
      </c>
      <c r="B26" s="67" t="s">
        <v>533</v>
      </c>
      <c r="C26" s="186">
        <v>45407</v>
      </c>
      <c r="D26" s="186">
        <v>46776</v>
      </c>
      <c r="E26" s="67" t="s">
        <v>1731</v>
      </c>
      <c r="F26" s="67" t="s">
        <v>1726</v>
      </c>
      <c r="G26" s="187" t="s">
        <v>912</v>
      </c>
      <c r="H26" s="187">
        <v>100000000</v>
      </c>
      <c r="I26" s="67" t="s">
        <v>1697</v>
      </c>
      <c r="J26" s="189">
        <v>7.4999999999999997E-2</v>
      </c>
      <c r="K26" s="197" t="s">
        <v>1727</v>
      </c>
      <c r="L26" s="197" t="s">
        <v>1699</v>
      </c>
      <c r="M26" s="198">
        <v>45742</v>
      </c>
      <c r="N26" s="67"/>
      <c r="O26" s="67"/>
      <c r="P26" s="67"/>
      <c r="Q26" s="67"/>
      <c r="R26" s="67"/>
      <c r="S26" s="67"/>
      <c r="T26" s="67"/>
      <c r="U26" s="67"/>
      <c r="V26" s="67"/>
      <c r="W26" s="67"/>
      <c r="X26" s="67"/>
      <c r="Y26" s="67"/>
      <c r="Z26" s="67"/>
    </row>
    <row r="27" spans="1:26" ht="15.75" customHeight="1">
      <c r="A27" s="67">
        <v>87</v>
      </c>
      <c r="B27" s="67" t="s">
        <v>533</v>
      </c>
      <c r="C27" s="186">
        <v>45407</v>
      </c>
      <c r="D27" s="186">
        <v>46776</v>
      </c>
      <c r="E27" s="67" t="s">
        <v>1732</v>
      </c>
      <c r="F27" s="67" t="s">
        <v>1726</v>
      </c>
      <c r="G27" s="187" t="s">
        <v>912</v>
      </c>
      <c r="H27" s="187">
        <v>100000000</v>
      </c>
      <c r="I27" s="67" t="s">
        <v>1697</v>
      </c>
      <c r="J27" s="189">
        <v>7.4999999999999997E-2</v>
      </c>
      <c r="K27" s="197" t="s">
        <v>1727</v>
      </c>
      <c r="L27" s="197" t="s">
        <v>1699</v>
      </c>
      <c r="M27" s="198">
        <v>45742</v>
      </c>
      <c r="N27" s="67"/>
      <c r="O27" s="67"/>
      <c r="P27" s="67"/>
      <c r="Q27" s="67"/>
      <c r="R27" s="67"/>
      <c r="S27" s="67"/>
      <c r="T27" s="67"/>
      <c r="U27" s="67"/>
      <c r="V27" s="67"/>
      <c r="W27" s="67"/>
      <c r="X27" s="67"/>
      <c r="Y27" s="67"/>
      <c r="Z27" s="67"/>
    </row>
    <row r="28" spans="1:26" ht="15.75" customHeight="1">
      <c r="A28" s="67">
        <v>87</v>
      </c>
      <c r="B28" s="67" t="s">
        <v>533</v>
      </c>
      <c r="C28" s="186">
        <v>45194</v>
      </c>
      <c r="D28" s="186">
        <v>46290</v>
      </c>
      <c r="E28" s="67" t="s">
        <v>1733</v>
      </c>
      <c r="F28" s="67" t="s">
        <v>1726</v>
      </c>
      <c r="G28" s="187" t="s">
        <v>912</v>
      </c>
      <c r="H28" s="187">
        <v>100000000</v>
      </c>
      <c r="I28" s="67" t="s">
        <v>1697</v>
      </c>
      <c r="J28" s="189">
        <v>8.2500000000000004E-2</v>
      </c>
      <c r="K28" s="197" t="s">
        <v>1734</v>
      </c>
      <c r="L28" s="197" t="s">
        <v>1699</v>
      </c>
      <c r="M28" s="198">
        <v>45775</v>
      </c>
      <c r="N28" s="67"/>
      <c r="O28" s="67"/>
      <c r="P28" s="67"/>
      <c r="Q28" s="67"/>
      <c r="R28" s="67"/>
      <c r="S28" s="67"/>
      <c r="T28" s="67"/>
      <c r="U28" s="67"/>
      <c r="V28" s="67"/>
      <c r="W28" s="67"/>
      <c r="X28" s="67"/>
      <c r="Y28" s="67"/>
      <c r="Z28" s="67"/>
    </row>
    <row r="29" spans="1:26" ht="15.75" customHeight="1">
      <c r="A29" s="67">
        <v>87</v>
      </c>
      <c r="B29" s="67" t="s">
        <v>533</v>
      </c>
      <c r="C29" s="186">
        <v>45194</v>
      </c>
      <c r="D29" s="186">
        <v>46290</v>
      </c>
      <c r="E29" s="67" t="s">
        <v>1735</v>
      </c>
      <c r="F29" s="67" t="s">
        <v>1726</v>
      </c>
      <c r="G29" s="187" t="s">
        <v>912</v>
      </c>
      <c r="H29" s="187">
        <v>100000000</v>
      </c>
      <c r="I29" s="67" t="s">
        <v>1697</v>
      </c>
      <c r="J29" s="189">
        <v>8.2500000000000004E-2</v>
      </c>
      <c r="K29" s="197" t="s">
        <v>1734</v>
      </c>
      <c r="L29" s="197" t="s">
        <v>1699</v>
      </c>
      <c r="M29" s="198">
        <v>45775</v>
      </c>
      <c r="N29" s="67"/>
      <c r="O29" s="67"/>
      <c r="P29" s="67"/>
      <c r="Q29" s="67"/>
      <c r="R29" s="67"/>
      <c r="S29" s="67"/>
      <c r="T29" s="67"/>
      <c r="U29" s="67"/>
      <c r="V29" s="67"/>
      <c r="W29" s="67"/>
      <c r="X29" s="67"/>
      <c r="Y29" s="67"/>
      <c r="Z29" s="67"/>
    </row>
    <row r="30" spans="1:26" ht="15.75" customHeight="1">
      <c r="A30" s="67">
        <v>87</v>
      </c>
      <c r="B30" s="67" t="s">
        <v>533</v>
      </c>
      <c r="C30" s="186">
        <v>45194</v>
      </c>
      <c r="D30" s="186">
        <v>46290</v>
      </c>
      <c r="E30" s="67" t="s">
        <v>1736</v>
      </c>
      <c r="F30" s="67" t="s">
        <v>1726</v>
      </c>
      <c r="G30" s="187" t="s">
        <v>912</v>
      </c>
      <c r="H30" s="187">
        <v>100000000</v>
      </c>
      <c r="I30" s="67" t="s">
        <v>1697</v>
      </c>
      <c r="J30" s="189">
        <v>8.2500000000000004E-2</v>
      </c>
      <c r="K30" s="197" t="s">
        <v>1734</v>
      </c>
      <c r="L30" s="197" t="s">
        <v>1699</v>
      </c>
      <c r="M30" s="198">
        <v>45775</v>
      </c>
      <c r="N30" s="67"/>
      <c r="O30" s="67"/>
      <c r="P30" s="67"/>
      <c r="Q30" s="67"/>
      <c r="R30" s="67"/>
      <c r="S30" s="67"/>
      <c r="T30" s="67"/>
      <c r="U30" s="67"/>
      <c r="V30" s="67"/>
      <c r="W30" s="67"/>
      <c r="X30" s="67"/>
      <c r="Y30" s="67"/>
      <c r="Z30" s="67"/>
    </row>
    <row r="31" spans="1:26" ht="15.75" customHeight="1">
      <c r="A31" s="67">
        <v>87</v>
      </c>
      <c r="B31" s="67" t="s">
        <v>533</v>
      </c>
      <c r="C31" s="186">
        <v>45194</v>
      </c>
      <c r="D31" s="186">
        <v>46290</v>
      </c>
      <c r="E31" s="67" t="s">
        <v>1737</v>
      </c>
      <c r="F31" s="67" t="s">
        <v>1726</v>
      </c>
      <c r="G31" s="187" t="s">
        <v>912</v>
      </c>
      <c r="H31" s="187">
        <v>100000000</v>
      </c>
      <c r="I31" s="67" t="s">
        <v>1697</v>
      </c>
      <c r="J31" s="189">
        <v>8.2500000000000004E-2</v>
      </c>
      <c r="K31" s="197" t="s">
        <v>1734</v>
      </c>
      <c r="L31" s="197" t="s">
        <v>1699</v>
      </c>
      <c r="M31" s="198">
        <v>45775</v>
      </c>
      <c r="N31" s="67"/>
      <c r="O31" s="67"/>
      <c r="P31" s="67"/>
      <c r="Q31" s="67"/>
      <c r="R31" s="67"/>
      <c r="S31" s="67"/>
      <c r="T31" s="67"/>
      <c r="U31" s="67"/>
      <c r="V31" s="67"/>
      <c r="W31" s="67"/>
      <c r="X31" s="67"/>
      <c r="Y31" s="67"/>
      <c r="Z31" s="67"/>
    </row>
    <row r="32" spans="1:26" ht="15.75" customHeight="1">
      <c r="A32" s="67">
        <v>87</v>
      </c>
      <c r="B32" s="67" t="s">
        <v>533</v>
      </c>
      <c r="C32" s="186">
        <v>45194</v>
      </c>
      <c r="D32" s="186">
        <v>46290</v>
      </c>
      <c r="E32" s="67" t="s">
        <v>1738</v>
      </c>
      <c r="F32" s="67" t="s">
        <v>1726</v>
      </c>
      <c r="G32" s="187" t="s">
        <v>912</v>
      </c>
      <c r="H32" s="187">
        <v>100000000</v>
      </c>
      <c r="I32" s="67" t="s">
        <v>1697</v>
      </c>
      <c r="J32" s="189">
        <v>8.2500000000000004E-2</v>
      </c>
      <c r="K32" s="197" t="s">
        <v>1734</v>
      </c>
      <c r="L32" s="197" t="s">
        <v>1699</v>
      </c>
      <c r="M32" s="198">
        <v>45775</v>
      </c>
      <c r="N32" s="67"/>
      <c r="O32" s="67"/>
      <c r="P32" s="67"/>
      <c r="Q32" s="67"/>
      <c r="R32" s="67"/>
      <c r="S32" s="67"/>
      <c r="T32" s="67"/>
      <c r="U32" s="67"/>
      <c r="V32" s="67"/>
      <c r="W32" s="67"/>
      <c r="X32" s="67"/>
      <c r="Y32" s="67"/>
      <c r="Z32" s="67"/>
    </row>
    <row r="33" spans="1:26" ht="15.75" customHeight="1">
      <c r="A33" s="67">
        <v>87</v>
      </c>
      <c r="B33" s="67" t="s">
        <v>533</v>
      </c>
      <c r="C33" s="186">
        <v>45194</v>
      </c>
      <c r="D33" s="186">
        <v>46290</v>
      </c>
      <c r="E33" s="67" t="s">
        <v>1739</v>
      </c>
      <c r="F33" s="67" t="s">
        <v>1726</v>
      </c>
      <c r="G33" s="187" t="s">
        <v>912</v>
      </c>
      <c r="H33" s="187">
        <v>100000000</v>
      </c>
      <c r="I33" s="67" t="s">
        <v>1697</v>
      </c>
      <c r="J33" s="189">
        <v>8.2500000000000004E-2</v>
      </c>
      <c r="K33" s="197" t="s">
        <v>1734</v>
      </c>
      <c r="L33" s="197" t="s">
        <v>1699</v>
      </c>
      <c r="M33" s="198">
        <v>45775</v>
      </c>
      <c r="N33" s="67"/>
      <c r="O33" s="67"/>
      <c r="P33" s="67"/>
      <c r="Q33" s="67"/>
      <c r="R33" s="67"/>
      <c r="S33" s="67"/>
      <c r="T33" s="67"/>
      <c r="U33" s="67"/>
      <c r="V33" s="67"/>
      <c r="W33" s="67"/>
      <c r="X33" s="67"/>
      <c r="Y33" s="67"/>
      <c r="Z33" s="67"/>
    </row>
    <row r="34" spans="1:26" ht="15.75" customHeight="1">
      <c r="A34" s="67">
        <v>87</v>
      </c>
      <c r="B34" s="67" t="s">
        <v>533</v>
      </c>
      <c r="C34" s="186">
        <v>45194</v>
      </c>
      <c r="D34" s="186">
        <v>46290</v>
      </c>
      <c r="E34" s="67" t="s">
        <v>1740</v>
      </c>
      <c r="F34" s="67" t="s">
        <v>1726</v>
      </c>
      <c r="G34" s="187" t="s">
        <v>912</v>
      </c>
      <c r="H34" s="187">
        <v>100000000</v>
      </c>
      <c r="I34" s="67" t="s">
        <v>1697</v>
      </c>
      <c r="J34" s="189">
        <v>8.2500000000000004E-2</v>
      </c>
      <c r="K34" s="197" t="s">
        <v>1734</v>
      </c>
      <c r="L34" s="197" t="s">
        <v>1699</v>
      </c>
      <c r="M34" s="67"/>
      <c r="N34" s="67"/>
      <c r="O34" s="67"/>
      <c r="P34" s="67"/>
      <c r="Q34" s="67"/>
      <c r="R34" s="67"/>
      <c r="S34" s="67"/>
      <c r="T34" s="67"/>
      <c r="U34" s="67"/>
      <c r="V34" s="67"/>
      <c r="W34" s="67"/>
      <c r="X34" s="67"/>
      <c r="Y34" s="67"/>
      <c r="Z34" s="67"/>
    </row>
    <row r="35" spans="1:26" ht="15.75" customHeight="1">
      <c r="A35" s="67">
        <v>87</v>
      </c>
      <c r="B35" s="67" t="s">
        <v>533</v>
      </c>
      <c r="C35" s="186">
        <v>45194</v>
      </c>
      <c r="D35" s="186">
        <v>46290</v>
      </c>
      <c r="E35" s="67" t="s">
        <v>1741</v>
      </c>
      <c r="F35" s="67" t="s">
        <v>1726</v>
      </c>
      <c r="G35" s="187" t="s">
        <v>912</v>
      </c>
      <c r="H35" s="187">
        <v>100000000</v>
      </c>
      <c r="I35" s="67" t="s">
        <v>1697</v>
      </c>
      <c r="J35" s="189">
        <v>8.2500000000000004E-2</v>
      </c>
      <c r="K35" s="197" t="s">
        <v>1734</v>
      </c>
      <c r="L35" s="197" t="s">
        <v>1699</v>
      </c>
      <c r="M35" s="67"/>
      <c r="N35" s="67"/>
      <c r="O35" s="67"/>
      <c r="P35" s="67"/>
      <c r="Q35" s="67"/>
      <c r="R35" s="67"/>
      <c r="S35" s="67"/>
      <c r="T35" s="67"/>
      <c r="U35" s="67"/>
      <c r="V35" s="67"/>
      <c r="W35" s="67"/>
      <c r="X35" s="67"/>
      <c r="Y35" s="67"/>
      <c r="Z35" s="67"/>
    </row>
    <row r="36" spans="1:26" ht="15.75" customHeight="1">
      <c r="A36" s="67">
        <v>87</v>
      </c>
      <c r="B36" s="67" t="s">
        <v>533</v>
      </c>
      <c r="C36" s="186">
        <v>45145</v>
      </c>
      <c r="D36" s="186">
        <v>46605</v>
      </c>
      <c r="E36" s="67" t="s">
        <v>1742</v>
      </c>
      <c r="F36" s="67" t="s">
        <v>1726</v>
      </c>
      <c r="G36" s="187" t="s">
        <v>912</v>
      </c>
      <c r="H36" s="187">
        <v>1000000000</v>
      </c>
      <c r="I36" s="67" t="s">
        <v>1697</v>
      </c>
      <c r="J36" s="189">
        <v>8.5000000000000006E-2</v>
      </c>
      <c r="K36" s="197" t="s">
        <v>1727</v>
      </c>
      <c r="L36" s="197" t="s">
        <v>1699</v>
      </c>
      <c r="M36" s="67"/>
      <c r="N36" s="67"/>
      <c r="O36" s="67"/>
      <c r="P36" s="67"/>
      <c r="Q36" s="67"/>
      <c r="R36" s="67"/>
      <c r="S36" s="67"/>
      <c r="T36" s="67"/>
      <c r="U36" s="67"/>
      <c r="V36" s="67"/>
      <c r="W36" s="67"/>
      <c r="X36" s="67"/>
      <c r="Y36" s="67"/>
      <c r="Z36" s="67"/>
    </row>
    <row r="37" spans="1:26" ht="15.75" customHeight="1">
      <c r="A37" s="67">
        <v>87</v>
      </c>
      <c r="B37" s="67" t="s">
        <v>533</v>
      </c>
      <c r="C37" s="186">
        <v>45625</v>
      </c>
      <c r="D37" s="186">
        <v>46175</v>
      </c>
      <c r="E37" s="67" t="s">
        <v>1743</v>
      </c>
      <c r="F37" s="67" t="s">
        <v>1707</v>
      </c>
      <c r="G37" s="187" t="s">
        <v>912</v>
      </c>
      <c r="H37" s="187">
        <v>780000000</v>
      </c>
      <c r="I37" s="67" t="s">
        <v>1697</v>
      </c>
      <c r="J37" s="189">
        <v>7.2999999999999995E-2</v>
      </c>
      <c r="K37" s="197" t="s">
        <v>1744</v>
      </c>
      <c r="L37" s="197" t="s">
        <v>1702</v>
      </c>
      <c r="M37" s="67"/>
      <c r="N37" s="67"/>
      <c r="O37" s="67"/>
      <c r="P37" s="67"/>
      <c r="Q37" s="67"/>
      <c r="R37" s="67"/>
      <c r="S37" s="67"/>
      <c r="T37" s="67"/>
      <c r="U37" s="67"/>
      <c r="V37" s="67"/>
      <c r="W37" s="67"/>
      <c r="X37" s="67"/>
      <c r="Y37" s="67"/>
      <c r="Z37" s="67"/>
    </row>
    <row r="38" spans="1:26" ht="15.75" customHeight="1">
      <c r="A38" s="67">
        <v>87</v>
      </c>
      <c r="B38" s="67" t="s">
        <v>533</v>
      </c>
      <c r="C38" s="186">
        <v>45806</v>
      </c>
      <c r="D38" s="186">
        <v>46328</v>
      </c>
      <c r="E38" s="67" t="s">
        <v>1745</v>
      </c>
      <c r="F38" s="67" t="s">
        <v>1746</v>
      </c>
      <c r="G38" s="187" t="s">
        <v>912</v>
      </c>
      <c r="H38" s="187">
        <v>500000000</v>
      </c>
      <c r="I38" s="67" t="s">
        <v>1697</v>
      </c>
      <c r="J38" s="189">
        <v>8.2500000000000004E-2</v>
      </c>
      <c r="K38" s="197" t="s">
        <v>1712</v>
      </c>
      <c r="L38" s="197" t="s">
        <v>1702</v>
      </c>
      <c r="M38" s="67"/>
      <c r="N38" s="67"/>
      <c r="O38" s="67"/>
      <c r="P38" s="67"/>
      <c r="Q38" s="67"/>
      <c r="R38" s="67"/>
      <c r="S38" s="67"/>
      <c r="T38" s="67"/>
      <c r="U38" s="67"/>
      <c r="V38" s="67"/>
      <c r="W38" s="67"/>
      <c r="X38" s="67"/>
      <c r="Y38" s="67"/>
      <c r="Z38" s="67"/>
    </row>
    <row r="39" spans="1:26" ht="15.75" customHeight="1">
      <c r="A39" s="67">
        <v>87</v>
      </c>
      <c r="B39" s="67" t="s">
        <v>533</v>
      </c>
      <c r="C39" s="186">
        <v>45625</v>
      </c>
      <c r="D39" s="186">
        <v>46175</v>
      </c>
      <c r="E39" s="67" t="s">
        <v>1747</v>
      </c>
      <c r="F39" s="67" t="s">
        <v>1748</v>
      </c>
      <c r="G39" s="187" t="s">
        <v>912</v>
      </c>
      <c r="H39" s="187">
        <v>500000000</v>
      </c>
      <c r="I39" s="188" t="s">
        <v>1697</v>
      </c>
      <c r="J39" s="189">
        <v>7.9000000000000001E-2</v>
      </c>
      <c r="K39" s="197" t="s">
        <v>1712</v>
      </c>
      <c r="L39" s="187" t="s">
        <v>1702</v>
      </c>
      <c r="M39" s="67"/>
      <c r="N39" s="67"/>
      <c r="O39" s="67"/>
      <c r="P39" s="67"/>
      <c r="Q39" s="67"/>
      <c r="R39" s="67"/>
      <c r="S39" s="67"/>
      <c r="T39" s="67"/>
      <c r="U39" s="67"/>
      <c r="V39" s="67"/>
      <c r="W39" s="67"/>
      <c r="X39" s="67"/>
      <c r="Y39" s="67"/>
      <c r="Z39" s="67"/>
    </row>
    <row r="40" spans="1:26" ht="15.75" customHeight="1">
      <c r="A40" s="67">
        <v>87</v>
      </c>
      <c r="B40" s="67" t="s">
        <v>533</v>
      </c>
      <c r="C40" s="186">
        <v>45595</v>
      </c>
      <c r="D40" s="186">
        <v>46146</v>
      </c>
      <c r="E40" s="67" t="s">
        <v>1749</v>
      </c>
      <c r="F40" s="67" t="s">
        <v>1748</v>
      </c>
      <c r="G40" s="187" t="s">
        <v>912</v>
      </c>
      <c r="H40" s="187">
        <v>500000000</v>
      </c>
      <c r="I40" s="188" t="s">
        <v>1697</v>
      </c>
      <c r="J40" s="189">
        <v>7.8E-2</v>
      </c>
      <c r="K40" s="197" t="s">
        <v>1712</v>
      </c>
      <c r="L40" s="187" t="s">
        <v>1702</v>
      </c>
      <c r="M40" s="67"/>
      <c r="N40" s="67"/>
      <c r="O40" s="67"/>
      <c r="P40" s="67"/>
      <c r="Q40" s="67"/>
      <c r="R40" s="67"/>
      <c r="S40" s="67"/>
      <c r="T40" s="67"/>
      <c r="U40" s="67"/>
      <c r="V40" s="67"/>
      <c r="W40" s="67"/>
      <c r="X40" s="67"/>
      <c r="Y40" s="67"/>
      <c r="Z40" s="67"/>
    </row>
    <row r="41" spans="1:26" ht="15.75" customHeight="1">
      <c r="A41" s="67">
        <v>87</v>
      </c>
      <c r="B41" s="67" t="s">
        <v>533</v>
      </c>
      <c r="C41" s="186">
        <v>45595</v>
      </c>
      <c r="D41" s="186">
        <v>46146</v>
      </c>
      <c r="E41" s="67" t="s">
        <v>1750</v>
      </c>
      <c r="F41" s="67" t="s">
        <v>1748</v>
      </c>
      <c r="G41" s="187" t="s">
        <v>912</v>
      </c>
      <c r="H41" s="187">
        <v>500000000</v>
      </c>
      <c r="I41" s="188" t="s">
        <v>1697</v>
      </c>
      <c r="J41" s="189">
        <v>7.8E-2</v>
      </c>
      <c r="K41" s="197" t="s">
        <v>1712</v>
      </c>
      <c r="L41" s="187" t="s">
        <v>1702</v>
      </c>
      <c r="M41" s="67"/>
      <c r="N41" s="67"/>
      <c r="O41" s="67"/>
      <c r="P41" s="67"/>
      <c r="Q41" s="67"/>
      <c r="R41" s="67"/>
      <c r="S41" s="67"/>
      <c r="T41" s="67"/>
      <c r="U41" s="67"/>
      <c r="V41" s="67"/>
      <c r="W41" s="67"/>
      <c r="X41" s="67"/>
      <c r="Y41" s="67"/>
      <c r="Z41" s="67"/>
    </row>
    <row r="42" spans="1:26" ht="15.75" customHeight="1">
      <c r="A42" s="67">
        <v>87</v>
      </c>
      <c r="B42" s="67" t="s">
        <v>533</v>
      </c>
      <c r="C42" s="186">
        <v>45504</v>
      </c>
      <c r="D42" s="186">
        <v>46234</v>
      </c>
      <c r="E42" s="67" t="s">
        <v>1751</v>
      </c>
      <c r="F42" s="67" t="s">
        <v>1748</v>
      </c>
      <c r="G42" s="187" t="s">
        <v>912</v>
      </c>
      <c r="H42" s="187">
        <v>500000000</v>
      </c>
      <c r="I42" s="188" t="s">
        <v>1697</v>
      </c>
      <c r="J42" s="189">
        <v>7.9500000000000001E-2</v>
      </c>
      <c r="K42" s="197" t="s">
        <v>1712</v>
      </c>
      <c r="L42" s="187" t="s">
        <v>1702</v>
      </c>
      <c r="M42" s="67"/>
      <c r="N42" s="67"/>
      <c r="O42" s="67"/>
      <c r="P42" s="67"/>
      <c r="Q42" s="67"/>
      <c r="R42" s="67"/>
      <c r="S42" s="67"/>
      <c r="T42" s="67"/>
      <c r="U42" s="67"/>
      <c r="V42" s="67"/>
      <c r="W42" s="67"/>
      <c r="X42" s="67"/>
      <c r="Y42" s="67"/>
      <c r="Z42" s="67"/>
    </row>
    <row r="43" spans="1:26" ht="15.75" customHeight="1">
      <c r="A43" s="67">
        <v>87</v>
      </c>
      <c r="B43" s="67" t="s">
        <v>533</v>
      </c>
      <c r="C43" s="198">
        <v>45869</v>
      </c>
      <c r="D43" s="199">
        <v>46419</v>
      </c>
      <c r="E43" s="200" t="s">
        <v>1752</v>
      </c>
      <c r="F43" s="67" t="s">
        <v>1748</v>
      </c>
      <c r="G43" s="70" t="s">
        <v>912</v>
      </c>
      <c r="H43" s="70">
        <v>700000000</v>
      </c>
      <c r="I43" s="188" t="s">
        <v>1697</v>
      </c>
      <c r="J43" s="201">
        <v>9.7500000000000003E-2</v>
      </c>
      <c r="K43" s="197" t="s">
        <v>1712</v>
      </c>
      <c r="L43" s="187" t="s">
        <v>1702</v>
      </c>
      <c r="M43" s="198"/>
      <c r="N43" s="67"/>
      <c r="O43" s="67"/>
      <c r="P43" s="67"/>
      <c r="Q43" s="67"/>
      <c r="R43" s="67"/>
      <c r="S43" s="67"/>
      <c r="T43" s="67"/>
      <c r="U43" s="67"/>
      <c r="V43" s="67"/>
      <c r="W43" s="67"/>
      <c r="X43" s="67"/>
      <c r="Y43" s="67"/>
      <c r="Z43" s="67"/>
    </row>
    <row r="44" spans="1:26" ht="15.75" customHeight="1">
      <c r="A44" s="67">
        <v>87</v>
      </c>
      <c r="B44" s="67" t="s">
        <v>533</v>
      </c>
      <c r="C44" s="198">
        <v>45869</v>
      </c>
      <c r="D44" s="199">
        <v>46419</v>
      </c>
      <c r="E44" s="200" t="s">
        <v>1753</v>
      </c>
      <c r="F44" s="67" t="s">
        <v>1748</v>
      </c>
      <c r="G44" s="70" t="s">
        <v>912</v>
      </c>
      <c r="H44" s="70">
        <v>800000000</v>
      </c>
      <c r="I44" s="188" t="s">
        <v>1697</v>
      </c>
      <c r="J44" s="201">
        <v>9.7500000000000003E-2</v>
      </c>
      <c r="K44" s="197" t="s">
        <v>1712</v>
      </c>
      <c r="L44" s="187" t="s">
        <v>1702</v>
      </c>
      <c r="M44" s="198"/>
      <c r="N44" s="67"/>
      <c r="O44" s="67"/>
      <c r="P44" s="67"/>
      <c r="Q44" s="67"/>
      <c r="R44" s="67"/>
      <c r="S44" s="67"/>
      <c r="T44" s="67"/>
      <c r="U44" s="67"/>
      <c r="V44" s="67"/>
      <c r="W44" s="67"/>
      <c r="X44" s="67"/>
      <c r="Y44" s="67"/>
      <c r="Z44" s="67"/>
    </row>
    <row r="45" spans="1:26" ht="15.75" customHeight="1">
      <c r="A45" s="67">
        <v>87</v>
      </c>
      <c r="B45" s="67" t="s">
        <v>533</v>
      </c>
      <c r="C45" s="198"/>
      <c r="D45" s="199">
        <v>46315</v>
      </c>
      <c r="E45" s="200" t="s">
        <v>1903</v>
      </c>
      <c r="F45" s="67" t="s">
        <v>1748</v>
      </c>
      <c r="G45" s="70" t="s">
        <v>912</v>
      </c>
      <c r="H45" s="70">
        <v>200000000</v>
      </c>
      <c r="I45" s="188" t="s">
        <v>1697</v>
      </c>
      <c r="J45" s="201">
        <v>8.7499999999999994E-2</v>
      </c>
      <c r="K45" s="197" t="s">
        <v>1904</v>
      </c>
      <c r="L45" s="187" t="s">
        <v>1702</v>
      </c>
      <c r="M45" s="198"/>
      <c r="N45" s="67"/>
      <c r="O45" s="67"/>
      <c r="P45" s="67"/>
      <c r="Q45" s="67"/>
      <c r="R45" s="67"/>
      <c r="S45" s="67"/>
      <c r="T45" s="67"/>
      <c r="U45" s="67"/>
      <c r="V45" s="67"/>
      <c r="W45" s="67"/>
      <c r="X45" s="67"/>
      <c r="Y45" s="67"/>
      <c r="Z45" s="67"/>
    </row>
    <row r="46" spans="1:26" ht="15.75" customHeight="1">
      <c r="A46" s="67">
        <v>87</v>
      </c>
      <c r="B46" s="67" t="s">
        <v>533</v>
      </c>
      <c r="C46" s="198"/>
      <c r="D46" s="199">
        <v>46315</v>
      </c>
      <c r="E46" s="200" t="s">
        <v>1905</v>
      </c>
      <c r="F46" s="67" t="s">
        <v>1748</v>
      </c>
      <c r="G46" s="70" t="s">
        <v>912</v>
      </c>
      <c r="H46" s="70">
        <v>200000000</v>
      </c>
      <c r="I46" s="188" t="s">
        <v>1697</v>
      </c>
      <c r="J46" s="201">
        <v>8.7499999999999994E-2</v>
      </c>
      <c r="K46" s="197" t="s">
        <v>1904</v>
      </c>
      <c r="L46" s="187" t="s">
        <v>1702</v>
      </c>
      <c r="M46" s="198"/>
      <c r="N46" s="67"/>
      <c r="O46" s="67"/>
      <c r="P46" s="67"/>
      <c r="Q46" s="67"/>
      <c r="R46" s="67"/>
      <c r="S46" s="67"/>
      <c r="T46" s="67"/>
      <c r="U46" s="67"/>
      <c r="V46" s="67"/>
      <c r="W46" s="67"/>
      <c r="X46" s="67"/>
      <c r="Y46" s="67"/>
      <c r="Z46" s="67"/>
    </row>
    <row r="47" spans="1:26" ht="15.75" customHeight="1">
      <c r="A47" s="67">
        <v>87</v>
      </c>
      <c r="B47" s="67" t="s">
        <v>533</v>
      </c>
      <c r="C47" s="198"/>
      <c r="D47" s="199">
        <v>46315</v>
      </c>
      <c r="E47" s="200" t="s">
        <v>1906</v>
      </c>
      <c r="F47" s="67" t="s">
        <v>1748</v>
      </c>
      <c r="G47" s="70" t="s">
        <v>912</v>
      </c>
      <c r="H47" s="70">
        <v>200000000</v>
      </c>
      <c r="I47" s="188" t="s">
        <v>1697</v>
      </c>
      <c r="J47" s="201">
        <v>8.7499999999999994E-2</v>
      </c>
      <c r="K47" s="197" t="s">
        <v>1904</v>
      </c>
      <c r="L47" s="187" t="s">
        <v>1702</v>
      </c>
      <c r="M47" s="198"/>
      <c r="N47" s="67"/>
      <c r="O47" s="67"/>
      <c r="P47" s="67"/>
      <c r="Q47" s="67"/>
      <c r="R47" s="67"/>
      <c r="S47" s="67"/>
      <c r="T47" s="67"/>
      <c r="U47" s="67"/>
      <c r="V47" s="67"/>
      <c r="W47" s="67"/>
      <c r="X47" s="67"/>
      <c r="Y47" s="67"/>
      <c r="Z47" s="67"/>
    </row>
    <row r="48" spans="1:26" ht="15.75" customHeight="1">
      <c r="A48" s="67">
        <v>87</v>
      </c>
      <c r="B48" s="67" t="s">
        <v>533</v>
      </c>
      <c r="C48" s="198">
        <v>45700</v>
      </c>
      <c r="D48" s="199">
        <v>46580</v>
      </c>
      <c r="E48" s="200" t="s">
        <v>1754</v>
      </c>
      <c r="F48" s="200" t="s">
        <v>1755</v>
      </c>
      <c r="G48" s="70" t="s">
        <v>912</v>
      </c>
      <c r="H48" s="70">
        <v>250000000</v>
      </c>
      <c r="I48" s="188" t="s">
        <v>1697</v>
      </c>
      <c r="J48" s="201">
        <v>7.7499999999999999E-2</v>
      </c>
      <c r="K48" s="197" t="s">
        <v>1712</v>
      </c>
      <c r="L48" s="187" t="s">
        <v>1699</v>
      </c>
      <c r="M48" s="198">
        <v>45743</v>
      </c>
      <c r="N48" s="67"/>
      <c r="O48" s="67"/>
      <c r="P48" s="67"/>
      <c r="Q48" s="67"/>
      <c r="R48" s="67"/>
      <c r="S48" s="67"/>
      <c r="T48" s="67"/>
      <c r="U48" s="67"/>
      <c r="V48" s="67"/>
      <c r="W48" s="67"/>
      <c r="X48" s="67"/>
      <c r="Y48" s="67"/>
      <c r="Z48" s="67"/>
    </row>
    <row r="49" spans="1:26" ht="15.75" customHeight="1">
      <c r="A49" s="67">
        <v>87</v>
      </c>
      <c r="B49" s="67" t="s">
        <v>533</v>
      </c>
      <c r="C49" s="198">
        <v>45700</v>
      </c>
      <c r="D49" s="199">
        <v>46580</v>
      </c>
      <c r="E49" s="200" t="s">
        <v>1756</v>
      </c>
      <c r="F49" s="200" t="s">
        <v>1755</v>
      </c>
      <c r="G49" s="70" t="s">
        <v>912</v>
      </c>
      <c r="H49" s="70">
        <v>250000000</v>
      </c>
      <c r="I49" s="188" t="s">
        <v>1697</v>
      </c>
      <c r="J49" s="201">
        <v>7.7499999999999999E-2</v>
      </c>
      <c r="K49" s="197" t="s">
        <v>1712</v>
      </c>
      <c r="L49" s="187" t="s">
        <v>1699</v>
      </c>
      <c r="M49" s="198">
        <v>45743</v>
      </c>
      <c r="N49" s="67"/>
      <c r="O49" s="67"/>
      <c r="P49" s="67"/>
      <c r="Q49" s="67"/>
      <c r="R49" s="67"/>
      <c r="S49" s="67"/>
      <c r="T49" s="67"/>
      <c r="U49" s="67"/>
      <c r="V49" s="67"/>
      <c r="W49" s="67"/>
      <c r="X49" s="67"/>
      <c r="Y49" s="67"/>
      <c r="Z49" s="67"/>
    </row>
    <row r="50" spans="1:26" ht="15.75" customHeight="1">
      <c r="A50" s="67">
        <v>87</v>
      </c>
      <c r="B50" s="67" t="s">
        <v>533</v>
      </c>
      <c r="C50" s="198">
        <v>45700</v>
      </c>
      <c r="D50" s="199">
        <v>46580</v>
      </c>
      <c r="E50" s="200" t="s">
        <v>1757</v>
      </c>
      <c r="F50" s="200" t="s">
        <v>1755</v>
      </c>
      <c r="G50" s="70" t="s">
        <v>912</v>
      </c>
      <c r="H50" s="70">
        <v>250000000</v>
      </c>
      <c r="I50" s="188" t="s">
        <v>1697</v>
      </c>
      <c r="J50" s="201">
        <v>7.7499999999999999E-2</v>
      </c>
      <c r="K50" s="197" t="s">
        <v>1712</v>
      </c>
      <c r="L50" s="187" t="s">
        <v>1699</v>
      </c>
      <c r="M50" s="198">
        <v>45743</v>
      </c>
      <c r="N50" s="67"/>
      <c r="O50" s="67"/>
      <c r="P50" s="67"/>
      <c r="Q50" s="67"/>
      <c r="R50" s="67"/>
      <c r="S50" s="67"/>
      <c r="T50" s="67"/>
      <c r="U50" s="67"/>
      <c r="V50" s="67"/>
      <c r="W50" s="67"/>
      <c r="X50" s="67"/>
      <c r="Y50" s="67"/>
      <c r="Z50" s="67"/>
    </row>
    <row r="51" spans="1:26" ht="15.75" customHeight="1">
      <c r="A51" s="67">
        <v>87</v>
      </c>
      <c r="B51" s="67" t="s">
        <v>533</v>
      </c>
      <c r="C51" s="198">
        <v>45700</v>
      </c>
      <c r="D51" s="199">
        <v>46580</v>
      </c>
      <c r="E51" s="200" t="s">
        <v>1758</v>
      </c>
      <c r="F51" s="200" t="s">
        <v>1755</v>
      </c>
      <c r="G51" s="70" t="s">
        <v>912</v>
      </c>
      <c r="H51" s="70">
        <v>250000000</v>
      </c>
      <c r="I51" s="188" t="s">
        <v>1697</v>
      </c>
      <c r="J51" s="201">
        <v>7.7499999999999999E-2</v>
      </c>
      <c r="K51" s="197" t="s">
        <v>1712</v>
      </c>
      <c r="L51" s="187" t="s">
        <v>1699</v>
      </c>
      <c r="M51" s="198">
        <v>45743</v>
      </c>
      <c r="N51" s="67"/>
      <c r="O51" s="67"/>
      <c r="P51" s="67"/>
      <c r="Q51" s="67"/>
      <c r="R51" s="67"/>
      <c r="S51" s="67"/>
      <c r="T51" s="67"/>
      <c r="U51" s="67"/>
      <c r="V51" s="67"/>
      <c r="W51" s="67"/>
      <c r="X51" s="67"/>
      <c r="Y51" s="67"/>
      <c r="Z51" s="67"/>
    </row>
    <row r="52" spans="1:26" ht="15.75" customHeight="1">
      <c r="A52" s="67">
        <v>87</v>
      </c>
      <c r="B52" s="67" t="s">
        <v>533</v>
      </c>
      <c r="C52" s="198"/>
      <c r="D52" s="199">
        <v>46541</v>
      </c>
      <c r="E52" s="200" t="s">
        <v>1907</v>
      </c>
      <c r="F52" s="200" t="s">
        <v>1755</v>
      </c>
      <c r="G52" s="70" t="s">
        <v>912</v>
      </c>
      <c r="H52" s="70">
        <v>2000000000</v>
      </c>
      <c r="I52" s="188" t="s">
        <v>1697</v>
      </c>
      <c r="J52" s="201">
        <v>9.6000000000000002E-2</v>
      </c>
      <c r="K52" s="197" t="s">
        <v>1904</v>
      </c>
      <c r="L52" s="187" t="s">
        <v>1699</v>
      </c>
      <c r="M52" s="67"/>
      <c r="N52" s="67"/>
      <c r="O52" s="67"/>
      <c r="P52" s="67"/>
      <c r="Q52" s="67"/>
      <c r="R52" s="67"/>
      <c r="S52" s="67"/>
      <c r="T52" s="67"/>
      <c r="U52" s="67"/>
      <c r="V52" s="67"/>
      <c r="W52" s="67"/>
      <c r="X52" s="67"/>
      <c r="Y52" s="67"/>
      <c r="Z52" s="67"/>
    </row>
    <row r="53" spans="1:26" ht="15.75" customHeight="1">
      <c r="A53" s="67">
        <v>87</v>
      </c>
      <c r="B53" s="67" t="s">
        <v>533</v>
      </c>
      <c r="C53" s="198"/>
      <c r="D53" s="199">
        <v>46444</v>
      </c>
      <c r="E53" s="200" t="s">
        <v>1908</v>
      </c>
      <c r="F53" s="200" t="s">
        <v>1755</v>
      </c>
      <c r="G53" s="70" t="s">
        <v>912</v>
      </c>
      <c r="H53" s="70">
        <v>3125000000</v>
      </c>
      <c r="I53" s="188" t="s">
        <v>1697</v>
      </c>
      <c r="J53" s="201">
        <v>8.7499999999999994E-2</v>
      </c>
      <c r="K53" s="197" t="s">
        <v>1904</v>
      </c>
      <c r="L53" s="187" t="s">
        <v>1699</v>
      </c>
      <c r="M53" s="67"/>
      <c r="N53" s="67"/>
      <c r="O53" s="67"/>
      <c r="P53" s="67"/>
      <c r="Q53" s="67"/>
      <c r="R53" s="67"/>
      <c r="S53" s="67"/>
      <c r="T53" s="67"/>
      <c r="U53" s="67"/>
      <c r="V53" s="67"/>
      <c r="W53" s="67"/>
      <c r="X53" s="67"/>
      <c r="Y53" s="67"/>
      <c r="Z53" s="67"/>
    </row>
    <row r="54" spans="1:26" ht="15.75" customHeight="1">
      <c r="A54" s="67">
        <v>87</v>
      </c>
      <c r="B54" s="67" t="s">
        <v>533</v>
      </c>
      <c r="C54" s="198">
        <v>45679</v>
      </c>
      <c r="D54" s="199">
        <v>46045</v>
      </c>
      <c r="E54" s="200" t="s">
        <v>1759</v>
      </c>
      <c r="F54" s="200" t="s">
        <v>1714</v>
      </c>
      <c r="G54" s="70" t="s">
        <v>912</v>
      </c>
      <c r="H54" s="70">
        <v>50000</v>
      </c>
      <c r="I54" s="188" t="s">
        <v>1760</v>
      </c>
      <c r="J54" s="201">
        <v>6.5000000000000002E-2</v>
      </c>
      <c r="K54" s="197" t="s">
        <v>1744</v>
      </c>
      <c r="L54" s="187" t="s">
        <v>1702</v>
      </c>
      <c r="M54" s="67"/>
      <c r="N54" s="67"/>
      <c r="O54" s="67"/>
      <c r="P54" s="67"/>
      <c r="Q54" s="67"/>
      <c r="R54" s="67"/>
      <c r="S54" s="67"/>
      <c r="T54" s="67"/>
      <c r="U54" s="67"/>
      <c r="V54" s="67"/>
      <c r="W54" s="67"/>
      <c r="X54" s="67"/>
      <c r="Y54" s="67"/>
      <c r="Z54" s="67"/>
    </row>
    <row r="55" spans="1:26" ht="15.75" customHeight="1">
      <c r="A55" s="67">
        <v>87</v>
      </c>
      <c r="B55" s="67" t="s">
        <v>533</v>
      </c>
      <c r="C55" s="198">
        <v>45673</v>
      </c>
      <c r="D55" s="199">
        <v>46041</v>
      </c>
      <c r="E55" s="200" t="s">
        <v>1761</v>
      </c>
      <c r="F55" s="200" t="s">
        <v>1714</v>
      </c>
      <c r="G55" s="70" t="s">
        <v>912</v>
      </c>
      <c r="H55" s="70">
        <v>110100000</v>
      </c>
      <c r="I55" s="188" t="s">
        <v>1697</v>
      </c>
      <c r="J55" s="201">
        <v>8.6999999999999994E-2</v>
      </c>
      <c r="K55" s="197" t="s">
        <v>1744</v>
      </c>
      <c r="L55" s="187" t="s">
        <v>1702</v>
      </c>
      <c r="M55" s="67"/>
      <c r="N55" s="67"/>
      <c r="O55" s="67"/>
      <c r="P55" s="67"/>
      <c r="Q55" s="67"/>
      <c r="R55" s="67"/>
      <c r="S55" s="67"/>
      <c r="T55" s="67"/>
      <c r="U55" s="67"/>
      <c r="V55" s="67"/>
      <c r="W55" s="67"/>
      <c r="X55" s="67"/>
      <c r="Y55" s="67"/>
      <c r="Z55" s="67"/>
    </row>
    <row r="56" spans="1:26" ht="15.75" customHeight="1">
      <c r="A56" s="67">
        <v>87</v>
      </c>
      <c r="B56" s="67" t="s">
        <v>533</v>
      </c>
      <c r="C56" s="198">
        <v>45673</v>
      </c>
      <c r="D56" s="199">
        <v>46041</v>
      </c>
      <c r="E56" s="200" t="s">
        <v>1762</v>
      </c>
      <c r="F56" s="200" t="s">
        <v>1714</v>
      </c>
      <c r="G56" s="70" t="s">
        <v>912</v>
      </c>
      <c r="H56" s="70">
        <v>110100000</v>
      </c>
      <c r="I56" s="188" t="s">
        <v>1697</v>
      </c>
      <c r="J56" s="201">
        <v>8.6999999999999994E-2</v>
      </c>
      <c r="K56" s="197" t="s">
        <v>1744</v>
      </c>
      <c r="L56" s="187" t="s">
        <v>1702</v>
      </c>
      <c r="M56" s="67"/>
      <c r="N56" s="67"/>
      <c r="O56" s="67"/>
      <c r="P56" s="67"/>
      <c r="Q56" s="67"/>
      <c r="R56" s="67"/>
      <c r="S56" s="67"/>
      <c r="T56" s="67"/>
      <c r="U56" s="67"/>
      <c r="V56" s="67"/>
      <c r="W56" s="67"/>
      <c r="X56" s="67"/>
      <c r="Y56" s="67"/>
      <c r="Z56" s="67"/>
    </row>
    <row r="57" spans="1:26" ht="15.75" customHeight="1">
      <c r="A57" s="67">
        <v>87</v>
      </c>
      <c r="B57" s="67" t="s">
        <v>533</v>
      </c>
      <c r="C57" s="198">
        <v>45673</v>
      </c>
      <c r="D57" s="199">
        <v>46041</v>
      </c>
      <c r="E57" s="200" t="s">
        <v>1763</v>
      </c>
      <c r="F57" s="200" t="s">
        <v>1714</v>
      </c>
      <c r="G57" s="70" t="s">
        <v>912</v>
      </c>
      <c r="H57" s="70">
        <v>110100000</v>
      </c>
      <c r="I57" s="188" t="s">
        <v>1697</v>
      </c>
      <c r="J57" s="201">
        <v>8.6999999999999994E-2</v>
      </c>
      <c r="K57" s="197" t="s">
        <v>1744</v>
      </c>
      <c r="L57" s="187" t="s">
        <v>1702</v>
      </c>
      <c r="M57" s="67"/>
      <c r="N57" s="67"/>
      <c r="O57" s="67"/>
      <c r="P57" s="67"/>
      <c r="Q57" s="67"/>
      <c r="R57" s="67"/>
      <c r="S57" s="67"/>
      <c r="T57" s="67"/>
      <c r="U57" s="67"/>
      <c r="V57" s="67"/>
      <c r="W57" s="67"/>
      <c r="X57" s="67"/>
      <c r="Y57" s="67"/>
      <c r="Z57" s="67"/>
    </row>
    <row r="58" spans="1:26" ht="15.75" customHeight="1">
      <c r="A58" s="67">
        <v>87</v>
      </c>
      <c r="B58" s="67" t="s">
        <v>533</v>
      </c>
      <c r="C58" s="198">
        <v>45674</v>
      </c>
      <c r="D58" s="199">
        <v>46041</v>
      </c>
      <c r="E58" s="200" t="s">
        <v>1764</v>
      </c>
      <c r="F58" s="200" t="s">
        <v>1714</v>
      </c>
      <c r="G58" s="70" t="s">
        <v>912</v>
      </c>
      <c r="H58" s="70">
        <v>110100000</v>
      </c>
      <c r="I58" s="188" t="s">
        <v>1697</v>
      </c>
      <c r="J58" s="201">
        <v>8.6999999999999994E-2</v>
      </c>
      <c r="K58" s="197" t="s">
        <v>1744</v>
      </c>
      <c r="L58" s="187" t="s">
        <v>1702</v>
      </c>
      <c r="M58" s="67"/>
      <c r="N58" s="67"/>
      <c r="O58" s="67"/>
      <c r="P58" s="67"/>
      <c r="Q58" s="67"/>
      <c r="R58" s="67"/>
      <c r="S58" s="67"/>
      <c r="T58" s="67"/>
      <c r="U58" s="67"/>
      <c r="V58" s="67"/>
      <c r="W58" s="67"/>
      <c r="X58" s="67"/>
      <c r="Y58" s="67"/>
      <c r="Z58" s="67"/>
    </row>
    <row r="59" spans="1:26" ht="15.75" customHeight="1">
      <c r="A59" s="67">
        <v>87</v>
      </c>
      <c r="B59" s="67" t="s">
        <v>533</v>
      </c>
      <c r="C59" s="198">
        <v>45953</v>
      </c>
      <c r="D59" s="199">
        <v>46133</v>
      </c>
      <c r="E59" s="200" t="s">
        <v>1909</v>
      </c>
      <c r="F59" s="200" t="s">
        <v>1714</v>
      </c>
      <c r="G59" s="70" t="s">
        <v>912</v>
      </c>
      <c r="H59" s="70">
        <v>100000</v>
      </c>
      <c r="I59" s="188" t="s">
        <v>1760</v>
      </c>
      <c r="J59" s="201">
        <v>3.5499999999999997E-2</v>
      </c>
      <c r="K59" s="197" t="s">
        <v>1904</v>
      </c>
      <c r="L59" s="187" t="s">
        <v>1910</v>
      </c>
      <c r="M59" s="67"/>
      <c r="N59" s="67"/>
      <c r="O59" s="67"/>
      <c r="P59" s="67"/>
      <c r="Q59" s="67"/>
      <c r="R59" s="67"/>
      <c r="S59" s="67"/>
      <c r="T59" s="67"/>
      <c r="U59" s="67"/>
      <c r="V59" s="67"/>
      <c r="W59" s="67"/>
      <c r="X59" s="67"/>
      <c r="Y59" s="67"/>
      <c r="Z59" s="67"/>
    </row>
    <row r="60" spans="1:26" ht="15.75" customHeight="1">
      <c r="A60" s="67">
        <v>87</v>
      </c>
      <c r="B60" s="67" t="s">
        <v>533</v>
      </c>
      <c r="C60" s="198">
        <v>45674</v>
      </c>
      <c r="D60" s="199">
        <v>46044</v>
      </c>
      <c r="E60" s="200" t="s">
        <v>1765</v>
      </c>
      <c r="F60" s="200" t="s">
        <v>1766</v>
      </c>
      <c r="G60" s="70" t="s">
        <v>912</v>
      </c>
      <c r="H60" s="70">
        <v>100000</v>
      </c>
      <c r="I60" s="188" t="s">
        <v>1760</v>
      </c>
      <c r="J60" s="201">
        <v>5.45E-2</v>
      </c>
      <c r="K60" s="197" t="s">
        <v>1712</v>
      </c>
      <c r="L60" s="187" t="s">
        <v>1702</v>
      </c>
      <c r="M60" s="67"/>
      <c r="N60" s="67"/>
      <c r="O60" s="67"/>
      <c r="P60" s="67"/>
      <c r="Q60" s="67"/>
      <c r="R60" s="67"/>
      <c r="S60" s="67"/>
      <c r="T60" s="67"/>
      <c r="U60" s="67"/>
      <c r="V60" s="67"/>
      <c r="W60" s="67"/>
      <c r="X60" s="67"/>
      <c r="Y60" s="67"/>
      <c r="Z60" s="67"/>
    </row>
    <row r="61" spans="1:26" ht="15.75" customHeight="1">
      <c r="A61" s="67">
        <v>87</v>
      </c>
      <c r="B61" s="67" t="s">
        <v>533</v>
      </c>
      <c r="C61" s="198">
        <v>45573</v>
      </c>
      <c r="D61" s="199">
        <v>46303</v>
      </c>
      <c r="E61" s="200" t="s">
        <v>1767</v>
      </c>
      <c r="F61" s="200" t="s">
        <v>1766</v>
      </c>
      <c r="G61" s="70" t="s">
        <v>912</v>
      </c>
      <c r="H61" s="70">
        <v>250000000</v>
      </c>
      <c r="I61" s="188" t="s">
        <v>1697</v>
      </c>
      <c r="J61" s="201">
        <v>7.2999999999999995E-2</v>
      </c>
      <c r="K61" s="197" t="s">
        <v>1712</v>
      </c>
      <c r="L61" s="187" t="s">
        <v>1702</v>
      </c>
      <c r="M61" s="67"/>
      <c r="N61" s="67"/>
      <c r="O61" s="67"/>
      <c r="P61" s="67"/>
      <c r="Q61" s="67"/>
      <c r="R61" s="67"/>
      <c r="S61" s="67"/>
      <c r="T61" s="67"/>
      <c r="U61" s="67"/>
      <c r="V61" s="67"/>
      <c r="W61" s="67"/>
      <c r="X61" s="67"/>
      <c r="Y61" s="67"/>
      <c r="Z61" s="67"/>
    </row>
    <row r="62" spans="1:26" ht="15.75" customHeight="1">
      <c r="A62" s="67">
        <v>87</v>
      </c>
      <c r="B62" s="67" t="s">
        <v>533</v>
      </c>
      <c r="C62" s="198">
        <v>45573</v>
      </c>
      <c r="D62" s="199">
        <v>46303</v>
      </c>
      <c r="E62" s="200" t="s">
        <v>1768</v>
      </c>
      <c r="F62" s="200" t="s">
        <v>1766</v>
      </c>
      <c r="G62" s="70" t="s">
        <v>912</v>
      </c>
      <c r="H62" s="70">
        <v>250000000</v>
      </c>
      <c r="I62" s="188" t="s">
        <v>1697</v>
      </c>
      <c r="J62" s="201">
        <v>7.2999999999999995E-2</v>
      </c>
      <c r="K62" s="197" t="s">
        <v>1712</v>
      </c>
      <c r="L62" s="187" t="s">
        <v>1702</v>
      </c>
      <c r="M62" s="67"/>
      <c r="N62" s="67"/>
      <c r="O62" s="67"/>
      <c r="P62" s="67"/>
      <c r="Q62" s="67"/>
      <c r="R62" s="67"/>
      <c r="S62" s="67"/>
      <c r="T62" s="67"/>
      <c r="U62" s="67"/>
      <c r="V62" s="67"/>
      <c r="W62" s="67"/>
      <c r="X62" s="67"/>
      <c r="Y62" s="67"/>
      <c r="Z62" s="67"/>
    </row>
    <row r="63" spans="1:26" ht="15.75" customHeight="1">
      <c r="A63" s="67">
        <v>87</v>
      </c>
      <c r="B63" s="67" t="s">
        <v>533</v>
      </c>
      <c r="C63" s="198"/>
      <c r="D63" s="199">
        <v>46118</v>
      </c>
      <c r="E63" s="200" t="s">
        <v>1911</v>
      </c>
      <c r="F63" s="200" t="s">
        <v>1766</v>
      </c>
      <c r="G63" s="70" t="s">
        <v>912</v>
      </c>
      <c r="H63" s="70">
        <v>1000000000</v>
      </c>
      <c r="I63" s="188" t="s">
        <v>1697</v>
      </c>
      <c r="J63" s="201">
        <v>7.4999999999999997E-2</v>
      </c>
      <c r="K63" s="197" t="s">
        <v>1734</v>
      </c>
      <c r="L63" s="187" t="s">
        <v>1910</v>
      </c>
      <c r="M63" s="67"/>
      <c r="N63" s="67"/>
      <c r="O63" s="67"/>
      <c r="P63" s="67"/>
      <c r="Q63" s="67"/>
      <c r="R63" s="67"/>
      <c r="S63" s="67"/>
      <c r="T63" s="67"/>
      <c r="U63" s="67"/>
      <c r="V63" s="67"/>
      <c r="W63" s="67"/>
      <c r="X63" s="67"/>
      <c r="Y63" s="67"/>
      <c r="Z63" s="67"/>
    </row>
    <row r="64" spans="1:26" ht="15.75" customHeight="1">
      <c r="A64" s="67">
        <v>87</v>
      </c>
      <c r="B64" s="67" t="s">
        <v>533</v>
      </c>
      <c r="C64" s="198">
        <v>45596</v>
      </c>
      <c r="D64" s="199">
        <v>45966</v>
      </c>
      <c r="E64" s="200" t="s">
        <v>1769</v>
      </c>
      <c r="F64" s="200" t="s">
        <v>1766</v>
      </c>
      <c r="G64" s="70" t="s">
        <v>912</v>
      </c>
      <c r="H64" s="70">
        <v>500000000</v>
      </c>
      <c r="I64" s="188" t="s">
        <v>1697</v>
      </c>
      <c r="J64" s="201">
        <v>7.2499999999999995E-2</v>
      </c>
      <c r="K64" s="197" t="s">
        <v>1712</v>
      </c>
      <c r="L64" s="187" t="s">
        <v>1702</v>
      </c>
      <c r="M64" s="67"/>
      <c r="N64" s="67" t="s">
        <v>1902</v>
      </c>
      <c r="O64" s="67"/>
      <c r="P64" s="67"/>
      <c r="Q64" s="67"/>
      <c r="R64" s="67"/>
      <c r="S64" s="67"/>
      <c r="T64" s="67"/>
      <c r="U64" s="67"/>
      <c r="V64" s="67"/>
      <c r="W64" s="67"/>
      <c r="X64" s="67"/>
      <c r="Y64" s="67"/>
      <c r="Z64" s="67"/>
    </row>
    <row r="65" spans="1:26" ht="15.75" customHeight="1">
      <c r="A65" s="67">
        <v>87</v>
      </c>
      <c r="B65" s="67" t="s">
        <v>533</v>
      </c>
      <c r="C65" s="198">
        <v>45477</v>
      </c>
      <c r="D65" s="199">
        <v>46209</v>
      </c>
      <c r="E65" s="200" t="s">
        <v>1770</v>
      </c>
      <c r="F65" s="200" t="s">
        <v>973</v>
      </c>
      <c r="G65" s="70" t="s">
        <v>912</v>
      </c>
      <c r="H65" s="70">
        <v>250000000</v>
      </c>
      <c r="I65" s="188" t="s">
        <v>1697</v>
      </c>
      <c r="J65" s="201">
        <v>8.5000000000000006E-2</v>
      </c>
      <c r="K65" s="197" t="s">
        <v>1712</v>
      </c>
      <c r="L65" s="187" t="s">
        <v>1699</v>
      </c>
      <c r="M65" s="198">
        <v>45776</v>
      </c>
      <c r="N65" s="67"/>
      <c r="O65" s="67"/>
      <c r="P65" s="67"/>
      <c r="Q65" s="67"/>
      <c r="R65" s="67"/>
      <c r="S65" s="67"/>
      <c r="T65" s="67"/>
      <c r="U65" s="67"/>
      <c r="V65" s="67"/>
      <c r="W65" s="67"/>
      <c r="X65" s="67"/>
      <c r="Y65" s="67"/>
      <c r="Z65" s="67"/>
    </row>
    <row r="66" spans="1:26" ht="15.75" customHeight="1">
      <c r="A66" s="67">
        <v>87</v>
      </c>
      <c r="B66" s="67" t="s">
        <v>533</v>
      </c>
      <c r="C66" s="198">
        <v>45477</v>
      </c>
      <c r="D66" s="199">
        <v>46209</v>
      </c>
      <c r="E66" s="200" t="s">
        <v>1771</v>
      </c>
      <c r="F66" s="200" t="s">
        <v>973</v>
      </c>
      <c r="G66" s="70" t="s">
        <v>912</v>
      </c>
      <c r="H66" s="70">
        <v>250000000</v>
      </c>
      <c r="I66" s="188" t="s">
        <v>1697</v>
      </c>
      <c r="J66" s="201">
        <v>8.5000000000000006E-2</v>
      </c>
      <c r="K66" s="197" t="s">
        <v>1712</v>
      </c>
      <c r="L66" s="187" t="s">
        <v>1699</v>
      </c>
      <c r="M66" s="198">
        <v>45776</v>
      </c>
      <c r="N66" s="67"/>
      <c r="O66" s="67"/>
      <c r="P66" s="67"/>
      <c r="Q66" s="67"/>
      <c r="R66" s="67"/>
      <c r="S66" s="67"/>
      <c r="T66" s="67"/>
      <c r="U66" s="67"/>
      <c r="V66" s="67"/>
      <c r="W66" s="67"/>
      <c r="X66" s="67"/>
      <c r="Y66" s="67"/>
      <c r="Z66" s="67"/>
    </row>
    <row r="67" spans="1:26" ht="15.75" customHeight="1">
      <c r="A67" s="67">
        <v>87</v>
      </c>
      <c r="B67" s="67" t="s">
        <v>533</v>
      </c>
      <c r="C67" s="198">
        <v>45743</v>
      </c>
      <c r="D67" s="199">
        <v>46288</v>
      </c>
      <c r="E67" s="200" t="s">
        <v>1772</v>
      </c>
      <c r="F67" s="200" t="s">
        <v>973</v>
      </c>
      <c r="G67" s="70" t="s">
        <v>912</v>
      </c>
      <c r="H67" s="70">
        <v>500000000</v>
      </c>
      <c r="I67" s="188" t="s">
        <v>1697</v>
      </c>
      <c r="J67" s="201">
        <v>8.5000000000000006E-2</v>
      </c>
      <c r="K67" s="197" t="s">
        <v>1712</v>
      </c>
      <c r="L67" s="187" t="s">
        <v>1699</v>
      </c>
      <c r="M67" s="67"/>
      <c r="N67" s="67"/>
      <c r="O67" s="67"/>
      <c r="P67" s="67"/>
      <c r="Q67" s="67"/>
      <c r="R67" s="67"/>
      <c r="S67" s="67"/>
      <c r="T67" s="67"/>
      <c r="U67" s="67"/>
      <c r="V67" s="67"/>
      <c r="W67" s="67"/>
      <c r="X67" s="67"/>
      <c r="Y67" s="67"/>
      <c r="Z67" s="67"/>
    </row>
    <row r="68" spans="1:26" ht="15.75" customHeight="1">
      <c r="A68" s="67">
        <v>87</v>
      </c>
      <c r="B68" s="67" t="s">
        <v>533</v>
      </c>
      <c r="C68" s="198">
        <v>45656</v>
      </c>
      <c r="D68" s="199">
        <v>46206</v>
      </c>
      <c r="E68" s="200" t="s">
        <v>1773</v>
      </c>
      <c r="F68" s="200" t="s">
        <v>973</v>
      </c>
      <c r="G68" s="70" t="s">
        <v>912</v>
      </c>
      <c r="H68" s="70">
        <v>500000000</v>
      </c>
      <c r="I68" s="188" t="s">
        <v>1697</v>
      </c>
      <c r="J68" s="201">
        <v>8.5000000000000006E-2</v>
      </c>
      <c r="K68" s="197" t="s">
        <v>1744</v>
      </c>
      <c r="L68" s="187" t="s">
        <v>1699</v>
      </c>
      <c r="M68" s="67"/>
      <c r="N68" s="67"/>
      <c r="O68" s="67"/>
      <c r="P68" s="67"/>
      <c r="Q68" s="67"/>
      <c r="R68" s="67"/>
      <c r="S68" s="67"/>
      <c r="T68" s="67"/>
      <c r="U68" s="67"/>
      <c r="V68" s="67"/>
      <c r="W68" s="67"/>
      <c r="X68" s="67"/>
      <c r="Y68" s="67"/>
      <c r="Z68" s="67"/>
    </row>
    <row r="69" spans="1:26" ht="15.75" customHeight="1">
      <c r="A69" s="67">
        <v>87</v>
      </c>
      <c r="B69" s="67" t="s">
        <v>533</v>
      </c>
      <c r="C69" s="198">
        <v>45656</v>
      </c>
      <c r="D69" s="199">
        <v>46206</v>
      </c>
      <c r="E69" s="200" t="s">
        <v>1774</v>
      </c>
      <c r="F69" s="200" t="s">
        <v>973</v>
      </c>
      <c r="G69" s="70" t="s">
        <v>912</v>
      </c>
      <c r="H69" s="70">
        <v>500000000</v>
      </c>
      <c r="I69" s="188" t="s">
        <v>1697</v>
      </c>
      <c r="J69" s="201">
        <v>8.5000000000000006E-2</v>
      </c>
      <c r="K69" s="197" t="s">
        <v>1744</v>
      </c>
      <c r="L69" s="187" t="s">
        <v>1699</v>
      </c>
      <c r="M69" s="67"/>
      <c r="N69" s="67"/>
      <c r="O69" s="67"/>
      <c r="P69" s="67"/>
      <c r="Q69" s="67"/>
      <c r="R69" s="67"/>
      <c r="S69" s="67"/>
      <c r="T69" s="67"/>
      <c r="U69" s="67"/>
      <c r="V69" s="67"/>
      <c r="W69" s="67"/>
      <c r="X69" s="67"/>
      <c r="Y69" s="67"/>
      <c r="Z69" s="67"/>
    </row>
    <row r="70" spans="1:26" ht="15.75" customHeight="1">
      <c r="A70" s="67">
        <v>87</v>
      </c>
      <c r="B70" s="67" t="s">
        <v>533</v>
      </c>
      <c r="C70" s="198">
        <v>45656</v>
      </c>
      <c r="D70" s="199">
        <v>46206</v>
      </c>
      <c r="E70" s="200" t="s">
        <v>1775</v>
      </c>
      <c r="F70" s="200" t="s">
        <v>973</v>
      </c>
      <c r="G70" s="70" t="s">
        <v>912</v>
      </c>
      <c r="H70" s="70">
        <v>500000000</v>
      </c>
      <c r="I70" s="188" t="s">
        <v>1697</v>
      </c>
      <c r="J70" s="201">
        <v>8.5000000000000006E-2</v>
      </c>
      <c r="K70" s="197" t="s">
        <v>1744</v>
      </c>
      <c r="L70" s="187" t="s">
        <v>1699</v>
      </c>
      <c r="M70" s="67"/>
      <c r="N70" s="67"/>
      <c r="O70" s="67"/>
      <c r="P70" s="67"/>
      <c r="Q70" s="67"/>
      <c r="R70" s="67"/>
      <c r="S70" s="67"/>
      <c r="T70" s="67"/>
      <c r="U70" s="67"/>
      <c r="V70" s="67"/>
      <c r="W70" s="67"/>
      <c r="X70" s="67"/>
      <c r="Y70" s="67"/>
      <c r="Z70" s="67"/>
    </row>
    <row r="71" spans="1:26" ht="15.75" customHeight="1">
      <c r="A71" s="67">
        <v>87</v>
      </c>
      <c r="B71" s="67" t="s">
        <v>533</v>
      </c>
      <c r="C71" s="198">
        <v>45477</v>
      </c>
      <c r="D71" s="199">
        <v>46020</v>
      </c>
      <c r="E71" s="200" t="s">
        <v>1776</v>
      </c>
      <c r="F71" s="200" t="s">
        <v>973</v>
      </c>
      <c r="G71" s="70" t="s">
        <v>912</v>
      </c>
      <c r="H71" s="70">
        <v>250000000</v>
      </c>
      <c r="I71" s="188" t="s">
        <v>1697</v>
      </c>
      <c r="J71" s="201">
        <v>8.5000000000000006E-2</v>
      </c>
      <c r="K71" s="197" t="s">
        <v>1712</v>
      </c>
      <c r="L71" s="187" t="s">
        <v>1699</v>
      </c>
      <c r="M71" s="198">
        <v>45775</v>
      </c>
      <c r="N71" s="67" t="s">
        <v>1902</v>
      </c>
      <c r="O71" s="67"/>
      <c r="P71" s="67"/>
      <c r="Q71" s="67"/>
      <c r="R71" s="67"/>
      <c r="S71" s="67"/>
      <c r="T71" s="67"/>
      <c r="U71" s="67"/>
      <c r="V71" s="67"/>
      <c r="W71" s="67"/>
      <c r="X71" s="67"/>
      <c r="Y71" s="67"/>
      <c r="Z71" s="67"/>
    </row>
    <row r="72" spans="1:26" ht="15.75" customHeight="1">
      <c r="A72" s="67">
        <v>87</v>
      </c>
      <c r="B72" s="67" t="s">
        <v>533</v>
      </c>
      <c r="C72" s="198">
        <v>45477</v>
      </c>
      <c r="D72" s="199">
        <v>46020</v>
      </c>
      <c r="E72" s="200" t="s">
        <v>1777</v>
      </c>
      <c r="F72" s="200" t="s">
        <v>973</v>
      </c>
      <c r="G72" s="70" t="s">
        <v>912</v>
      </c>
      <c r="H72" s="70">
        <v>250000000</v>
      </c>
      <c r="I72" s="188" t="s">
        <v>1697</v>
      </c>
      <c r="J72" s="201">
        <v>8.5000000000000006E-2</v>
      </c>
      <c r="K72" s="197" t="s">
        <v>1712</v>
      </c>
      <c r="L72" s="187" t="s">
        <v>1699</v>
      </c>
      <c r="M72" s="198">
        <v>45775</v>
      </c>
      <c r="N72" s="67" t="s">
        <v>1902</v>
      </c>
      <c r="O72" s="67"/>
      <c r="P72" s="67"/>
      <c r="Q72" s="67"/>
      <c r="R72" s="67"/>
      <c r="S72" s="67"/>
      <c r="T72" s="67"/>
      <c r="U72" s="67"/>
      <c r="V72" s="67"/>
      <c r="W72" s="67"/>
      <c r="X72" s="67"/>
      <c r="Y72" s="67"/>
      <c r="Z72" s="67"/>
    </row>
    <row r="73" spans="1:26" ht="15.75" customHeight="1">
      <c r="A73" s="67">
        <v>87</v>
      </c>
      <c r="B73" s="67" t="s">
        <v>533</v>
      </c>
      <c r="C73" s="198">
        <v>45688</v>
      </c>
      <c r="D73" s="199">
        <v>46239</v>
      </c>
      <c r="E73" s="200" t="s">
        <v>1778</v>
      </c>
      <c r="F73" s="200" t="s">
        <v>1779</v>
      </c>
      <c r="G73" s="70" t="s">
        <v>912</v>
      </c>
      <c r="H73" s="70">
        <v>500000000</v>
      </c>
      <c r="I73" s="188" t="s">
        <v>1780</v>
      </c>
      <c r="J73" s="201">
        <v>7.7499999999999999E-2</v>
      </c>
      <c r="K73" s="197" t="s">
        <v>1712</v>
      </c>
      <c r="L73" s="187" t="s">
        <v>1699</v>
      </c>
      <c r="M73" s="198">
        <v>45743</v>
      </c>
      <c r="N73" s="67"/>
      <c r="O73" s="67"/>
      <c r="P73" s="67"/>
      <c r="Q73" s="67"/>
      <c r="R73" s="67"/>
      <c r="S73" s="67"/>
      <c r="T73" s="67"/>
      <c r="U73" s="67"/>
      <c r="V73" s="67"/>
      <c r="W73" s="67"/>
      <c r="X73" s="67"/>
      <c r="Y73" s="67"/>
      <c r="Z73" s="67"/>
    </row>
    <row r="74" spans="1:26" ht="15.75" customHeight="1">
      <c r="A74" s="67">
        <v>87</v>
      </c>
      <c r="B74" s="67" t="s">
        <v>533</v>
      </c>
      <c r="C74" s="198">
        <v>45688</v>
      </c>
      <c r="D74" s="199">
        <v>46239</v>
      </c>
      <c r="E74" s="200" t="s">
        <v>1781</v>
      </c>
      <c r="F74" s="200" t="s">
        <v>1779</v>
      </c>
      <c r="G74" s="70" t="s">
        <v>912</v>
      </c>
      <c r="H74" s="70">
        <v>500000000</v>
      </c>
      <c r="I74" s="188" t="s">
        <v>1780</v>
      </c>
      <c r="J74" s="201">
        <v>7.7499999999999999E-2</v>
      </c>
      <c r="K74" s="197" t="s">
        <v>1712</v>
      </c>
      <c r="L74" s="187" t="s">
        <v>1699</v>
      </c>
      <c r="M74" s="198">
        <v>45743</v>
      </c>
      <c r="N74" s="67"/>
      <c r="O74" s="67"/>
      <c r="P74" s="67"/>
      <c r="Q74" s="67"/>
      <c r="R74" s="67"/>
      <c r="S74" s="67"/>
      <c r="T74" s="67"/>
      <c r="U74" s="67"/>
      <c r="V74" s="67"/>
      <c r="W74" s="67"/>
      <c r="X74" s="67"/>
      <c r="Y74" s="67"/>
      <c r="Z74" s="67"/>
    </row>
    <row r="75" spans="1:26" ht="15.75" customHeight="1">
      <c r="A75" s="67">
        <v>87</v>
      </c>
      <c r="B75" s="67" t="s">
        <v>533</v>
      </c>
      <c r="C75" s="198">
        <v>45688</v>
      </c>
      <c r="D75" s="199">
        <v>46239</v>
      </c>
      <c r="E75" s="200" t="s">
        <v>1782</v>
      </c>
      <c r="F75" s="200" t="s">
        <v>1779</v>
      </c>
      <c r="G75" s="70" t="s">
        <v>912</v>
      </c>
      <c r="H75" s="70">
        <v>500000000</v>
      </c>
      <c r="I75" s="188" t="s">
        <v>1697</v>
      </c>
      <c r="J75" s="201">
        <v>7.7499999999999999E-2</v>
      </c>
      <c r="K75" s="197" t="s">
        <v>1712</v>
      </c>
      <c r="L75" s="187" t="s">
        <v>1699</v>
      </c>
      <c r="M75" s="198">
        <v>45775</v>
      </c>
      <c r="N75" s="67"/>
      <c r="O75" s="67"/>
      <c r="P75" s="67"/>
      <c r="Q75" s="67"/>
      <c r="R75" s="67"/>
      <c r="S75" s="67"/>
      <c r="T75" s="67"/>
      <c r="U75" s="67"/>
      <c r="V75" s="67"/>
      <c r="W75" s="67"/>
      <c r="X75" s="67"/>
      <c r="Y75" s="67"/>
      <c r="Z75" s="67"/>
    </row>
    <row r="76" spans="1:26" ht="15.75" customHeight="1">
      <c r="A76" s="67">
        <v>87</v>
      </c>
      <c r="B76" s="67" t="s">
        <v>533</v>
      </c>
      <c r="C76" s="198">
        <v>45688</v>
      </c>
      <c r="D76" s="199">
        <v>46239</v>
      </c>
      <c r="E76" s="200" t="s">
        <v>1783</v>
      </c>
      <c r="F76" s="200" t="s">
        <v>1779</v>
      </c>
      <c r="G76" s="70" t="s">
        <v>912</v>
      </c>
      <c r="H76" s="70">
        <v>500000000</v>
      </c>
      <c r="I76" s="188" t="s">
        <v>1697</v>
      </c>
      <c r="J76" s="201">
        <v>7.7499999999999999E-2</v>
      </c>
      <c r="K76" s="197" t="s">
        <v>1712</v>
      </c>
      <c r="L76" s="187" t="s">
        <v>1699</v>
      </c>
      <c r="M76" s="198">
        <v>45775</v>
      </c>
      <c r="N76" s="67"/>
      <c r="O76" s="67"/>
      <c r="P76" s="67"/>
      <c r="Q76" s="67"/>
      <c r="R76" s="67"/>
      <c r="S76" s="67"/>
      <c r="T76" s="67"/>
      <c r="U76" s="67"/>
      <c r="V76" s="67"/>
      <c r="W76" s="67"/>
      <c r="X76" s="67"/>
      <c r="Y76" s="67"/>
      <c r="Z76" s="67"/>
    </row>
    <row r="77" spans="1:26" ht="15.75" customHeight="1">
      <c r="A77" s="67">
        <v>87</v>
      </c>
      <c r="B77" s="67" t="s">
        <v>533</v>
      </c>
      <c r="C77" s="198">
        <v>45078</v>
      </c>
      <c r="D77" s="199">
        <v>46181</v>
      </c>
      <c r="E77" s="200" t="s">
        <v>1784</v>
      </c>
      <c r="F77" s="200" t="s">
        <v>1779</v>
      </c>
      <c r="G77" s="70" t="s">
        <v>912</v>
      </c>
      <c r="H77" s="70">
        <v>500000000</v>
      </c>
      <c r="I77" s="188" t="s">
        <v>1697</v>
      </c>
      <c r="J77" s="201">
        <v>9.0999999999999998E-2</v>
      </c>
      <c r="K77" s="197" t="s">
        <v>1727</v>
      </c>
      <c r="L77" s="187" t="s">
        <v>1699</v>
      </c>
      <c r="M77" s="67"/>
      <c r="N77" s="67"/>
      <c r="O77" s="67"/>
      <c r="P77" s="67"/>
      <c r="Q77" s="67"/>
      <c r="R77" s="67"/>
      <c r="S77" s="67"/>
      <c r="T77" s="67"/>
      <c r="U77" s="67"/>
      <c r="V77" s="67"/>
      <c r="W77" s="67"/>
      <c r="X77" s="67"/>
      <c r="Y77" s="67"/>
      <c r="Z77" s="67"/>
    </row>
    <row r="78" spans="1:26" ht="15.75" customHeight="1">
      <c r="A78" s="67">
        <v>87</v>
      </c>
      <c r="B78" s="67" t="s">
        <v>533</v>
      </c>
      <c r="C78" s="198">
        <v>45078</v>
      </c>
      <c r="D78" s="199">
        <v>46181</v>
      </c>
      <c r="E78" s="200" t="s">
        <v>1785</v>
      </c>
      <c r="F78" s="200" t="s">
        <v>1779</v>
      </c>
      <c r="G78" s="70" t="s">
        <v>912</v>
      </c>
      <c r="H78" s="70">
        <v>500000000</v>
      </c>
      <c r="I78" s="188" t="s">
        <v>1697</v>
      </c>
      <c r="J78" s="201">
        <v>9.0999999999999998E-2</v>
      </c>
      <c r="K78" s="197" t="s">
        <v>1727</v>
      </c>
      <c r="L78" s="187" t="s">
        <v>1699</v>
      </c>
      <c r="M78" s="67"/>
      <c r="N78" s="67"/>
      <c r="O78" s="67"/>
      <c r="P78" s="67"/>
      <c r="Q78" s="67"/>
      <c r="R78" s="67"/>
      <c r="S78" s="67"/>
      <c r="T78" s="67"/>
      <c r="U78" s="67"/>
      <c r="V78" s="67"/>
      <c r="W78" s="67"/>
      <c r="X78" s="67"/>
      <c r="Y78" s="67"/>
      <c r="Z78" s="67"/>
    </row>
    <row r="79" spans="1:26" ht="15.75" customHeight="1">
      <c r="A79" s="67">
        <v>87</v>
      </c>
      <c r="B79" s="67" t="s">
        <v>533</v>
      </c>
      <c r="C79" s="198">
        <v>45078</v>
      </c>
      <c r="D79" s="199">
        <v>46181</v>
      </c>
      <c r="E79" s="200" t="s">
        <v>1786</v>
      </c>
      <c r="F79" s="200" t="s">
        <v>1779</v>
      </c>
      <c r="G79" s="70" t="s">
        <v>912</v>
      </c>
      <c r="H79" s="70">
        <v>500000000</v>
      </c>
      <c r="I79" s="188" t="s">
        <v>1697</v>
      </c>
      <c r="J79" s="201">
        <v>9.0999999999999998E-2</v>
      </c>
      <c r="K79" s="197" t="s">
        <v>1727</v>
      </c>
      <c r="L79" s="187" t="s">
        <v>1699</v>
      </c>
      <c r="M79" s="67"/>
      <c r="N79" s="67"/>
      <c r="O79" s="67"/>
      <c r="P79" s="67"/>
      <c r="Q79" s="67"/>
      <c r="R79" s="67"/>
      <c r="S79" s="67"/>
      <c r="T79" s="67"/>
      <c r="U79" s="67"/>
      <c r="V79" s="67"/>
      <c r="W79" s="67"/>
      <c r="X79" s="67"/>
      <c r="Y79" s="67"/>
      <c r="Z79" s="67"/>
    </row>
    <row r="80" spans="1:26" ht="15.75" customHeight="1">
      <c r="A80" s="67">
        <v>87</v>
      </c>
      <c r="B80" s="67" t="s">
        <v>533</v>
      </c>
      <c r="C80" s="198">
        <v>45078</v>
      </c>
      <c r="D80" s="199">
        <v>46181</v>
      </c>
      <c r="E80" s="200" t="s">
        <v>1787</v>
      </c>
      <c r="F80" s="200" t="s">
        <v>1779</v>
      </c>
      <c r="G80" s="70" t="s">
        <v>912</v>
      </c>
      <c r="H80" s="70">
        <v>500000000</v>
      </c>
      <c r="I80" s="188" t="s">
        <v>1697</v>
      </c>
      <c r="J80" s="201">
        <v>9.0999999999999998E-2</v>
      </c>
      <c r="K80" s="197" t="s">
        <v>1727</v>
      </c>
      <c r="L80" s="187" t="s">
        <v>1699</v>
      </c>
      <c r="M80" s="67"/>
      <c r="N80" s="67"/>
      <c r="O80" s="67"/>
      <c r="P80" s="67"/>
      <c r="Q80" s="67"/>
      <c r="R80" s="67"/>
      <c r="S80" s="67"/>
      <c r="T80" s="67"/>
      <c r="U80" s="67"/>
      <c r="V80" s="67"/>
      <c r="W80" s="67"/>
      <c r="X80" s="67"/>
      <c r="Y80" s="67"/>
      <c r="Z80" s="67"/>
    </row>
    <row r="81" spans="1:26" ht="15.75" customHeight="1">
      <c r="A81" s="67">
        <v>87</v>
      </c>
      <c r="B81" s="67" t="s">
        <v>533</v>
      </c>
      <c r="C81" s="198"/>
      <c r="D81" s="199">
        <v>46519</v>
      </c>
      <c r="E81" s="200" t="s">
        <v>1912</v>
      </c>
      <c r="F81" s="200"/>
      <c r="G81" s="70" t="s">
        <v>912</v>
      </c>
      <c r="H81" s="70">
        <v>500000000</v>
      </c>
      <c r="I81" s="188" t="s">
        <v>1697</v>
      </c>
      <c r="J81" s="201">
        <v>0.10199999999999999</v>
      </c>
      <c r="K81" s="197" t="s">
        <v>1712</v>
      </c>
      <c r="L81" s="187" t="s">
        <v>1699</v>
      </c>
      <c r="M81" s="198"/>
      <c r="N81" s="67"/>
      <c r="O81" s="67"/>
      <c r="P81" s="67"/>
      <c r="Q81" s="67"/>
      <c r="R81" s="67"/>
      <c r="S81" s="67"/>
      <c r="T81" s="67"/>
      <c r="U81" s="67"/>
      <c r="V81" s="67"/>
      <c r="W81" s="67"/>
      <c r="X81" s="67"/>
      <c r="Y81" s="67"/>
      <c r="Z81" s="67"/>
    </row>
    <row r="82" spans="1:26" ht="15.75" customHeight="1">
      <c r="A82" s="67">
        <v>87</v>
      </c>
      <c r="B82" s="67" t="s">
        <v>533</v>
      </c>
      <c r="C82" s="198"/>
      <c r="D82" s="199">
        <v>46436</v>
      </c>
      <c r="E82" s="200" t="s">
        <v>1913</v>
      </c>
      <c r="F82" s="200"/>
      <c r="G82" s="70" t="s">
        <v>912</v>
      </c>
      <c r="H82" s="70">
        <v>1000000000</v>
      </c>
      <c r="I82" s="188" t="s">
        <v>1697</v>
      </c>
      <c r="J82" s="201">
        <v>7.9500000000000001E-2</v>
      </c>
      <c r="K82" s="197" t="s">
        <v>1712</v>
      </c>
      <c r="L82" s="187" t="s">
        <v>1699</v>
      </c>
      <c r="M82" s="198"/>
      <c r="N82" s="67"/>
      <c r="O82" s="67"/>
      <c r="P82" s="67"/>
      <c r="Q82" s="67"/>
      <c r="R82" s="67"/>
      <c r="S82" s="67"/>
      <c r="T82" s="67"/>
      <c r="U82" s="67"/>
      <c r="V82" s="67"/>
      <c r="W82" s="67"/>
      <c r="X82" s="67"/>
      <c r="Y82" s="67"/>
      <c r="Z82" s="67"/>
    </row>
    <row r="83" spans="1:26" ht="15.75" customHeight="1">
      <c r="A83" s="67">
        <v>87</v>
      </c>
      <c r="B83" s="67" t="s">
        <v>533</v>
      </c>
      <c r="C83" s="198">
        <v>45596</v>
      </c>
      <c r="D83" s="199">
        <v>45964</v>
      </c>
      <c r="E83" s="200" t="s">
        <v>1788</v>
      </c>
      <c r="F83" s="200" t="s">
        <v>1789</v>
      </c>
      <c r="G83" s="70" t="s">
        <v>912</v>
      </c>
      <c r="H83" s="70">
        <v>500000000</v>
      </c>
      <c r="I83" s="188" t="s">
        <v>1780</v>
      </c>
      <c r="J83" s="201">
        <v>7.8E-2</v>
      </c>
      <c r="K83" s="197" t="s">
        <v>1712</v>
      </c>
      <c r="L83" s="187" t="s">
        <v>1699</v>
      </c>
      <c r="M83" s="198"/>
      <c r="N83" s="67" t="s">
        <v>1902</v>
      </c>
      <c r="O83" s="67"/>
      <c r="P83" s="67"/>
      <c r="Q83" s="67"/>
      <c r="R83" s="67"/>
      <c r="S83" s="67"/>
      <c r="T83" s="67"/>
      <c r="U83" s="67"/>
      <c r="V83" s="67"/>
      <c r="W83" s="67"/>
      <c r="X83" s="67"/>
      <c r="Y83" s="67"/>
      <c r="Z83" s="67"/>
    </row>
    <row r="84" spans="1:26" ht="15.75" customHeight="1">
      <c r="A84" s="67">
        <v>87</v>
      </c>
      <c r="B84" s="67" t="s">
        <v>533</v>
      </c>
      <c r="C84" s="198">
        <v>45807</v>
      </c>
      <c r="D84" s="199">
        <v>46328</v>
      </c>
      <c r="E84" s="200" t="s">
        <v>1790</v>
      </c>
      <c r="F84" s="200" t="s">
        <v>1789</v>
      </c>
      <c r="G84" s="70" t="s">
        <v>912</v>
      </c>
      <c r="H84" s="70">
        <v>500000000</v>
      </c>
      <c r="I84" s="188" t="s">
        <v>1780</v>
      </c>
      <c r="J84" s="201">
        <v>8.5000000000000006E-2</v>
      </c>
      <c r="K84" s="197" t="s">
        <v>1712</v>
      </c>
      <c r="L84" s="187" t="s">
        <v>1699</v>
      </c>
      <c r="M84" s="198"/>
      <c r="N84" s="67"/>
      <c r="O84" s="67"/>
      <c r="P84" s="67"/>
      <c r="Q84" s="67"/>
      <c r="R84" s="67"/>
      <c r="S84" s="67"/>
      <c r="T84" s="67"/>
      <c r="U84" s="67"/>
      <c r="V84" s="67"/>
      <c r="W84" s="67"/>
      <c r="X84" s="67"/>
      <c r="Y84" s="67"/>
      <c r="Z84" s="67"/>
    </row>
    <row r="85" spans="1:26" ht="15.75" customHeight="1">
      <c r="A85" s="67">
        <v>87</v>
      </c>
      <c r="B85" s="67" t="s">
        <v>533</v>
      </c>
      <c r="C85" s="198">
        <v>45807</v>
      </c>
      <c r="D85" s="199">
        <v>46328</v>
      </c>
      <c r="E85" s="200" t="s">
        <v>1791</v>
      </c>
      <c r="F85" s="200" t="s">
        <v>1789</v>
      </c>
      <c r="G85" s="70" t="s">
        <v>912</v>
      </c>
      <c r="H85" s="70">
        <v>500000000</v>
      </c>
      <c r="I85" s="188" t="s">
        <v>1780</v>
      </c>
      <c r="J85" s="201">
        <v>8.5000000000000006E-2</v>
      </c>
      <c r="K85" s="197" t="s">
        <v>1712</v>
      </c>
      <c r="L85" s="187" t="s">
        <v>1699</v>
      </c>
      <c r="M85" s="198"/>
      <c r="N85" s="67"/>
      <c r="O85" s="67"/>
      <c r="P85" s="67"/>
      <c r="Q85" s="67"/>
      <c r="R85" s="67"/>
      <c r="S85" s="67"/>
      <c r="T85" s="67"/>
      <c r="U85" s="67"/>
      <c r="V85" s="67"/>
      <c r="W85" s="67"/>
      <c r="X85" s="67"/>
      <c r="Y85" s="67"/>
      <c r="Z85" s="67"/>
    </row>
    <row r="86" spans="1:26" ht="15.75" customHeight="1">
      <c r="A86" s="67">
        <v>87</v>
      </c>
      <c r="B86" s="67" t="s">
        <v>533</v>
      </c>
      <c r="C86" s="198">
        <v>45807</v>
      </c>
      <c r="D86" s="199">
        <v>46328</v>
      </c>
      <c r="E86" s="200" t="s">
        <v>1792</v>
      </c>
      <c r="F86" s="200" t="s">
        <v>1789</v>
      </c>
      <c r="G86" s="70" t="s">
        <v>912</v>
      </c>
      <c r="H86" s="70">
        <v>500000000</v>
      </c>
      <c r="I86" s="188" t="s">
        <v>1780</v>
      </c>
      <c r="J86" s="201">
        <v>8.5000000000000006E-2</v>
      </c>
      <c r="K86" s="197" t="s">
        <v>1712</v>
      </c>
      <c r="L86" s="187" t="s">
        <v>1699</v>
      </c>
      <c r="M86" s="198"/>
      <c r="N86" s="67"/>
      <c r="O86" s="67"/>
      <c r="P86" s="67"/>
      <c r="Q86" s="67"/>
      <c r="R86" s="67"/>
      <c r="S86" s="67"/>
      <c r="T86" s="67"/>
      <c r="U86" s="67"/>
      <c r="V86" s="67"/>
      <c r="W86" s="67"/>
      <c r="X86" s="67"/>
      <c r="Y86" s="67"/>
      <c r="Z86" s="67"/>
    </row>
    <row r="87" spans="1:26" ht="15.75" customHeight="1">
      <c r="A87" s="67">
        <v>87</v>
      </c>
      <c r="B87" s="67" t="s">
        <v>533</v>
      </c>
      <c r="C87" s="198">
        <v>45562</v>
      </c>
      <c r="D87" s="199">
        <v>46293</v>
      </c>
      <c r="E87" s="200" t="s">
        <v>1793</v>
      </c>
      <c r="F87" s="200" t="s">
        <v>1914</v>
      </c>
      <c r="G87" s="70" t="s">
        <v>912</v>
      </c>
      <c r="H87" s="70">
        <v>500000000</v>
      </c>
      <c r="I87" s="188" t="s">
        <v>1780</v>
      </c>
      <c r="J87" s="201">
        <v>0.08</v>
      </c>
      <c r="K87" s="197" t="s">
        <v>1712</v>
      </c>
      <c r="L87" s="187" t="s">
        <v>1702</v>
      </c>
      <c r="M87" s="198"/>
      <c r="N87" s="67"/>
      <c r="O87" s="67"/>
      <c r="P87" s="67"/>
      <c r="Q87" s="67"/>
      <c r="R87" s="67"/>
      <c r="S87" s="67"/>
      <c r="T87" s="67"/>
      <c r="U87" s="67"/>
      <c r="V87" s="67"/>
      <c r="W87" s="67"/>
      <c r="X87" s="67"/>
      <c r="Y87" s="67"/>
      <c r="Z87" s="67"/>
    </row>
    <row r="88" spans="1:26" ht="15.75" customHeight="1">
      <c r="A88" s="67">
        <v>87</v>
      </c>
      <c r="B88" s="67" t="s">
        <v>533</v>
      </c>
      <c r="C88" s="198">
        <v>45562</v>
      </c>
      <c r="D88" s="199">
        <v>46293</v>
      </c>
      <c r="E88" s="200" t="s">
        <v>1795</v>
      </c>
      <c r="F88" s="200" t="s">
        <v>1794</v>
      </c>
      <c r="G88" s="70" t="s">
        <v>912</v>
      </c>
      <c r="H88" s="70">
        <v>400000000</v>
      </c>
      <c r="I88" s="188" t="s">
        <v>1780</v>
      </c>
      <c r="J88" s="201">
        <v>0.08</v>
      </c>
      <c r="K88" s="197" t="s">
        <v>1712</v>
      </c>
      <c r="L88" s="187" t="s">
        <v>1702</v>
      </c>
      <c r="M88" s="198"/>
      <c r="N88" s="67"/>
      <c r="O88" s="67"/>
      <c r="P88" s="67"/>
      <c r="Q88" s="67"/>
      <c r="R88" s="67"/>
      <c r="S88" s="67"/>
      <c r="T88" s="67"/>
      <c r="U88" s="67"/>
      <c r="V88" s="67"/>
      <c r="W88" s="67"/>
      <c r="X88" s="67"/>
      <c r="Y88" s="67"/>
      <c r="Z88" s="67"/>
    </row>
    <row r="89" spans="1:26" ht="15.75" customHeight="1">
      <c r="A89" s="67">
        <v>87</v>
      </c>
      <c r="B89" s="67" t="s">
        <v>533</v>
      </c>
      <c r="C89" s="198">
        <v>45057</v>
      </c>
      <c r="D89" s="199">
        <v>46153</v>
      </c>
      <c r="E89" s="200" t="s">
        <v>1796</v>
      </c>
      <c r="F89" s="200" t="s">
        <v>1794</v>
      </c>
      <c r="G89" s="70" t="s">
        <v>912</v>
      </c>
      <c r="H89" s="70">
        <v>500000000</v>
      </c>
      <c r="I89" s="188" t="s">
        <v>1780</v>
      </c>
      <c r="J89" s="201">
        <v>9.5000000000000001E-2</v>
      </c>
      <c r="K89" s="197" t="s">
        <v>1712</v>
      </c>
      <c r="L89" s="187" t="s">
        <v>1702</v>
      </c>
      <c r="M89" s="198">
        <v>45775</v>
      </c>
      <c r="N89" s="67"/>
      <c r="O89" s="67"/>
      <c r="P89" s="67"/>
      <c r="Q89" s="67"/>
      <c r="R89" s="67"/>
      <c r="S89" s="67"/>
      <c r="T89" s="67"/>
      <c r="U89" s="67"/>
      <c r="V89" s="67"/>
      <c r="W89" s="67"/>
      <c r="X89" s="67"/>
      <c r="Y89" s="67"/>
      <c r="Z89" s="67"/>
    </row>
    <row r="90" spans="1:26" ht="15.75" customHeight="1">
      <c r="A90" s="67">
        <v>87</v>
      </c>
      <c r="B90" s="67" t="s">
        <v>533</v>
      </c>
      <c r="C90" s="198">
        <v>45573</v>
      </c>
      <c r="D90" s="199">
        <v>46314</v>
      </c>
      <c r="E90" s="200" t="s">
        <v>1797</v>
      </c>
      <c r="F90" s="200" t="s">
        <v>1794</v>
      </c>
      <c r="G90" s="70" t="s">
        <v>912</v>
      </c>
      <c r="H90" s="70">
        <v>500000000</v>
      </c>
      <c r="I90" s="188" t="s">
        <v>1780</v>
      </c>
      <c r="J90" s="201">
        <v>6.8000000000000005E-2</v>
      </c>
      <c r="K90" s="197" t="s">
        <v>1712</v>
      </c>
      <c r="L90" s="187" t="s">
        <v>1702</v>
      </c>
      <c r="M90" s="198"/>
      <c r="N90" s="67"/>
      <c r="O90" s="67"/>
      <c r="P90" s="67"/>
      <c r="Q90" s="67"/>
      <c r="R90" s="67"/>
      <c r="S90" s="67"/>
      <c r="T90" s="67"/>
      <c r="U90" s="67"/>
      <c r="V90" s="67"/>
      <c r="W90" s="67"/>
      <c r="X90" s="67"/>
      <c r="Y90" s="67"/>
      <c r="Z90" s="67"/>
    </row>
    <row r="91" spans="1:26" ht="15.75" customHeight="1">
      <c r="A91" s="67">
        <v>87</v>
      </c>
      <c r="B91" s="67" t="s">
        <v>533</v>
      </c>
      <c r="C91" s="198">
        <v>45573</v>
      </c>
      <c r="D91" s="199">
        <v>46314</v>
      </c>
      <c r="E91" s="200" t="s">
        <v>1798</v>
      </c>
      <c r="F91" s="200" t="s">
        <v>1794</v>
      </c>
      <c r="G91" s="70" t="s">
        <v>912</v>
      </c>
      <c r="H91" s="70">
        <v>500000000</v>
      </c>
      <c r="I91" s="188" t="s">
        <v>1780</v>
      </c>
      <c r="J91" s="201">
        <v>6.8000000000000005E-2</v>
      </c>
      <c r="K91" s="197" t="s">
        <v>1712</v>
      </c>
      <c r="L91" s="187" t="s">
        <v>1702</v>
      </c>
      <c r="M91" s="198"/>
      <c r="N91" s="67"/>
      <c r="O91" s="67"/>
      <c r="P91" s="67"/>
      <c r="Q91" s="67"/>
      <c r="R91" s="67"/>
      <c r="S91" s="67"/>
      <c r="T91" s="67"/>
      <c r="U91" s="67"/>
      <c r="V91" s="67"/>
      <c r="W91" s="67"/>
      <c r="X91" s="67"/>
      <c r="Y91" s="67"/>
      <c r="Z91" s="67"/>
    </row>
    <row r="92" spans="1:26" ht="15.75" customHeight="1">
      <c r="A92" s="67">
        <v>87</v>
      </c>
      <c r="B92" s="67" t="s">
        <v>533</v>
      </c>
      <c r="C92" s="198">
        <v>45897</v>
      </c>
      <c r="D92" s="199">
        <v>46268</v>
      </c>
      <c r="E92" s="200" t="s">
        <v>1799</v>
      </c>
      <c r="F92" s="200" t="s">
        <v>1794</v>
      </c>
      <c r="G92" s="70" t="s">
        <v>912</v>
      </c>
      <c r="H92" s="70">
        <v>250000000</v>
      </c>
      <c r="I92" s="188" t="s">
        <v>1780</v>
      </c>
      <c r="J92" s="201">
        <v>0.1</v>
      </c>
      <c r="K92" s="197" t="s">
        <v>1712</v>
      </c>
      <c r="L92" s="187" t="s">
        <v>1702</v>
      </c>
      <c r="M92" s="187"/>
      <c r="N92" s="187"/>
      <c r="O92" s="67"/>
      <c r="P92" s="67"/>
      <c r="Q92" s="67"/>
      <c r="R92" s="67"/>
      <c r="S92" s="67"/>
      <c r="T92" s="67"/>
      <c r="U92" s="67"/>
      <c r="V92" s="67"/>
      <c r="W92" s="67"/>
      <c r="X92" s="67"/>
      <c r="Y92" s="67"/>
      <c r="Z92" s="67"/>
    </row>
    <row r="93" spans="1:26" ht="15.75" customHeight="1">
      <c r="A93" s="67">
        <v>87</v>
      </c>
      <c r="B93" s="67" t="s">
        <v>533</v>
      </c>
      <c r="C93" s="198">
        <v>45897</v>
      </c>
      <c r="D93" s="199">
        <v>46268</v>
      </c>
      <c r="E93" s="200" t="s">
        <v>1800</v>
      </c>
      <c r="F93" s="200" t="s">
        <v>1794</v>
      </c>
      <c r="G93" s="70" t="s">
        <v>912</v>
      </c>
      <c r="H93" s="70">
        <v>250000000</v>
      </c>
      <c r="I93" s="188" t="s">
        <v>1780</v>
      </c>
      <c r="J93" s="201">
        <v>0.1</v>
      </c>
      <c r="K93" s="197" t="s">
        <v>1712</v>
      </c>
      <c r="L93" s="187" t="s">
        <v>1702</v>
      </c>
      <c r="M93" s="187"/>
      <c r="N93" s="187"/>
      <c r="O93" s="67"/>
      <c r="P93" s="67"/>
      <c r="Q93" s="67"/>
      <c r="R93" s="67"/>
      <c r="S93" s="67"/>
      <c r="T93" s="67"/>
      <c r="U93" s="67"/>
      <c r="V93" s="67"/>
      <c r="W93" s="67"/>
      <c r="X93" s="67"/>
      <c r="Y93" s="67"/>
      <c r="Z93" s="67"/>
    </row>
    <row r="94" spans="1:26" ht="15.75" customHeight="1">
      <c r="A94" s="67">
        <v>87</v>
      </c>
      <c r="B94" s="67" t="s">
        <v>533</v>
      </c>
      <c r="C94" s="198">
        <v>45897</v>
      </c>
      <c r="D94" s="199">
        <v>46268</v>
      </c>
      <c r="E94" s="200" t="s">
        <v>1801</v>
      </c>
      <c r="F94" s="200" t="s">
        <v>1794</v>
      </c>
      <c r="G94" s="70" t="s">
        <v>912</v>
      </c>
      <c r="H94" s="70">
        <v>250000000</v>
      </c>
      <c r="I94" s="188" t="s">
        <v>1780</v>
      </c>
      <c r="J94" s="201">
        <v>0.1</v>
      </c>
      <c r="K94" s="197" t="s">
        <v>1712</v>
      </c>
      <c r="L94" s="187" t="s">
        <v>1702</v>
      </c>
      <c r="M94" s="187"/>
      <c r="N94" s="187"/>
      <c r="O94" s="67"/>
      <c r="P94" s="67"/>
      <c r="Q94" s="67"/>
      <c r="R94" s="67"/>
      <c r="S94" s="67"/>
      <c r="T94" s="67"/>
      <c r="U94" s="67"/>
      <c r="V94" s="67"/>
      <c r="W94" s="67"/>
      <c r="X94" s="67"/>
      <c r="Y94" s="67"/>
      <c r="Z94" s="67"/>
    </row>
    <row r="95" spans="1:26" ht="15.75" customHeight="1">
      <c r="A95" s="67">
        <v>87</v>
      </c>
      <c r="B95" s="67" t="s">
        <v>533</v>
      </c>
      <c r="C95" s="198">
        <v>45897</v>
      </c>
      <c r="D95" s="199">
        <v>46268</v>
      </c>
      <c r="E95" s="200" t="s">
        <v>1802</v>
      </c>
      <c r="F95" s="200" t="s">
        <v>1794</v>
      </c>
      <c r="G95" s="70" t="s">
        <v>912</v>
      </c>
      <c r="H95" s="70">
        <v>250000000</v>
      </c>
      <c r="I95" s="188" t="s">
        <v>1780</v>
      </c>
      <c r="J95" s="201">
        <v>0.1</v>
      </c>
      <c r="K95" s="197" t="s">
        <v>1712</v>
      </c>
      <c r="L95" s="187" t="s">
        <v>1702</v>
      </c>
      <c r="M95" s="187"/>
      <c r="N95" s="187"/>
      <c r="O95" s="67"/>
      <c r="P95" s="67"/>
      <c r="Q95" s="67"/>
      <c r="R95" s="67"/>
      <c r="S95" s="67"/>
      <c r="T95" s="67"/>
      <c r="U95" s="67"/>
      <c r="V95" s="67"/>
      <c r="W95" s="67"/>
      <c r="X95" s="67"/>
      <c r="Y95" s="67"/>
      <c r="Z95" s="67"/>
    </row>
    <row r="96" spans="1:26" ht="15.75" customHeight="1">
      <c r="A96" s="67">
        <v>87</v>
      </c>
      <c r="B96" s="67" t="s">
        <v>533</v>
      </c>
      <c r="C96" s="198">
        <v>45897</v>
      </c>
      <c r="D96" s="199">
        <v>46268</v>
      </c>
      <c r="E96" s="200" t="s">
        <v>1803</v>
      </c>
      <c r="F96" s="200" t="s">
        <v>1794</v>
      </c>
      <c r="G96" s="70" t="s">
        <v>912</v>
      </c>
      <c r="H96" s="70">
        <v>250000000</v>
      </c>
      <c r="I96" s="188" t="s">
        <v>1780</v>
      </c>
      <c r="J96" s="201">
        <v>0.1</v>
      </c>
      <c r="K96" s="197" t="s">
        <v>1712</v>
      </c>
      <c r="L96" s="187" t="s">
        <v>1702</v>
      </c>
      <c r="M96" s="187"/>
      <c r="N96" s="187"/>
      <c r="O96" s="67"/>
      <c r="P96" s="67"/>
      <c r="Q96" s="67"/>
      <c r="R96" s="67"/>
      <c r="S96" s="67"/>
      <c r="T96" s="67"/>
      <c r="U96" s="67"/>
      <c r="V96" s="67"/>
      <c r="W96" s="67"/>
      <c r="X96" s="67"/>
      <c r="Y96" s="67"/>
      <c r="Z96" s="67"/>
    </row>
    <row r="97" spans="1:26" ht="15.75" customHeight="1">
      <c r="A97" s="67">
        <v>87</v>
      </c>
      <c r="B97" s="67" t="s">
        <v>533</v>
      </c>
      <c r="C97" s="198">
        <v>45897</v>
      </c>
      <c r="D97" s="199">
        <v>46268</v>
      </c>
      <c r="E97" s="200" t="s">
        <v>1804</v>
      </c>
      <c r="F97" s="200" t="s">
        <v>1794</v>
      </c>
      <c r="G97" s="70" t="s">
        <v>912</v>
      </c>
      <c r="H97" s="70">
        <v>250000000</v>
      </c>
      <c r="I97" s="188" t="s">
        <v>1780</v>
      </c>
      <c r="J97" s="201">
        <v>0.1</v>
      </c>
      <c r="K97" s="197" t="s">
        <v>1712</v>
      </c>
      <c r="L97" s="187" t="s">
        <v>1702</v>
      </c>
      <c r="M97" s="187"/>
      <c r="N97" s="187"/>
      <c r="O97" s="67"/>
      <c r="P97" s="67"/>
      <c r="Q97" s="67"/>
      <c r="R97" s="67"/>
      <c r="S97" s="67"/>
      <c r="T97" s="67"/>
      <c r="U97" s="67"/>
      <c r="V97" s="67"/>
      <c r="W97" s="67"/>
      <c r="X97" s="67"/>
      <c r="Y97" s="67"/>
      <c r="Z97" s="67"/>
    </row>
    <row r="98" spans="1:26" ht="15.75" customHeight="1">
      <c r="A98" s="67">
        <v>87</v>
      </c>
      <c r="B98" s="67" t="s">
        <v>533</v>
      </c>
      <c r="C98" s="198">
        <v>45897</v>
      </c>
      <c r="D98" s="199">
        <v>46268</v>
      </c>
      <c r="E98" s="200" t="s">
        <v>1805</v>
      </c>
      <c r="F98" s="200" t="s">
        <v>1794</v>
      </c>
      <c r="G98" s="70" t="s">
        <v>912</v>
      </c>
      <c r="H98" s="70">
        <v>250000000</v>
      </c>
      <c r="I98" s="188" t="s">
        <v>1780</v>
      </c>
      <c r="J98" s="201">
        <v>0.1</v>
      </c>
      <c r="K98" s="197" t="s">
        <v>1712</v>
      </c>
      <c r="L98" s="187" t="s">
        <v>1702</v>
      </c>
      <c r="M98" s="187"/>
      <c r="N98" s="187"/>
      <c r="O98" s="67"/>
      <c r="P98" s="67"/>
      <c r="Q98" s="67"/>
      <c r="R98" s="67"/>
      <c r="S98" s="67"/>
      <c r="T98" s="67"/>
      <c r="U98" s="67"/>
      <c r="V98" s="67"/>
      <c r="W98" s="67"/>
      <c r="X98" s="67"/>
      <c r="Y98" s="67"/>
      <c r="Z98" s="67"/>
    </row>
    <row r="99" spans="1:26" ht="15.75" customHeight="1">
      <c r="A99" s="67">
        <v>87</v>
      </c>
      <c r="B99" s="67" t="s">
        <v>533</v>
      </c>
      <c r="C99" s="198">
        <v>45897</v>
      </c>
      <c r="D99" s="199">
        <v>46268</v>
      </c>
      <c r="E99" s="200" t="s">
        <v>1806</v>
      </c>
      <c r="F99" s="200" t="s">
        <v>1794</v>
      </c>
      <c r="G99" s="70" t="s">
        <v>912</v>
      </c>
      <c r="H99" s="70">
        <v>250000000</v>
      </c>
      <c r="I99" s="188" t="s">
        <v>1780</v>
      </c>
      <c r="J99" s="201">
        <v>0.1</v>
      </c>
      <c r="K99" s="197" t="s">
        <v>1712</v>
      </c>
      <c r="L99" s="187" t="s">
        <v>1702</v>
      </c>
      <c r="M99" s="187"/>
      <c r="N99" s="187"/>
      <c r="O99" s="67"/>
      <c r="P99" s="67"/>
      <c r="Q99" s="67"/>
      <c r="R99" s="67"/>
      <c r="S99" s="67"/>
      <c r="T99" s="67"/>
      <c r="U99" s="67"/>
      <c r="V99" s="67"/>
      <c r="W99" s="67"/>
      <c r="X99" s="67"/>
      <c r="Y99" s="67"/>
      <c r="Z99" s="67"/>
    </row>
    <row r="100" spans="1:26" ht="15.75" customHeight="1">
      <c r="A100" s="67">
        <v>87</v>
      </c>
      <c r="B100" s="67" t="s">
        <v>533</v>
      </c>
      <c r="C100" s="198">
        <v>45834</v>
      </c>
      <c r="D100" s="199">
        <v>46195</v>
      </c>
      <c r="E100" s="200" t="s">
        <v>1808</v>
      </c>
      <c r="F100" s="200" t="s">
        <v>1809</v>
      </c>
      <c r="G100" s="70" t="s">
        <v>912</v>
      </c>
      <c r="H100" s="70">
        <v>1000000000</v>
      </c>
      <c r="I100" s="188" t="s">
        <v>1780</v>
      </c>
      <c r="J100" s="201">
        <v>9.1499999999999998E-2</v>
      </c>
      <c r="K100" s="197" t="s">
        <v>1744</v>
      </c>
      <c r="L100" s="187" t="s">
        <v>1699</v>
      </c>
      <c r="M100" s="187"/>
      <c r="N100" s="187"/>
      <c r="O100" s="67"/>
      <c r="P100" s="67"/>
      <c r="Q100" s="67"/>
      <c r="R100" s="67"/>
      <c r="S100" s="67"/>
      <c r="T100" s="67"/>
      <c r="U100" s="67"/>
      <c r="V100" s="67"/>
      <c r="W100" s="67"/>
      <c r="X100" s="67"/>
      <c r="Y100" s="67"/>
      <c r="Z100" s="67"/>
    </row>
    <row r="101" spans="1:26" ht="15.75" customHeight="1">
      <c r="A101" s="67">
        <v>87</v>
      </c>
      <c r="B101" s="67" t="s">
        <v>533</v>
      </c>
      <c r="C101" s="198">
        <v>45834</v>
      </c>
      <c r="D101" s="199">
        <v>46195</v>
      </c>
      <c r="E101" s="200" t="s">
        <v>1810</v>
      </c>
      <c r="F101" s="200" t="s">
        <v>1809</v>
      </c>
      <c r="G101" s="70" t="s">
        <v>912</v>
      </c>
      <c r="H101" s="70">
        <v>1000000000</v>
      </c>
      <c r="I101" s="188" t="s">
        <v>1780</v>
      </c>
      <c r="J101" s="201">
        <v>9.1499999999999998E-2</v>
      </c>
      <c r="K101" s="197" t="s">
        <v>1744</v>
      </c>
      <c r="L101" s="187" t="s">
        <v>1699</v>
      </c>
      <c r="M101" s="187"/>
      <c r="N101" s="187"/>
      <c r="O101" s="67"/>
      <c r="P101" s="67"/>
      <c r="Q101" s="67"/>
      <c r="R101" s="67"/>
      <c r="S101" s="67"/>
      <c r="T101" s="67"/>
      <c r="U101" s="67"/>
      <c r="V101" s="67"/>
      <c r="W101" s="67"/>
      <c r="X101" s="67"/>
      <c r="Y101" s="67"/>
      <c r="Z101" s="67"/>
    </row>
    <row r="102" spans="1:26" ht="15.75" customHeight="1">
      <c r="A102" s="67">
        <v>87</v>
      </c>
      <c r="B102" s="67" t="s">
        <v>533</v>
      </c>
      <c r="C102" s="198">
        <v>45835</v>
      </c>
      <c r="D102" s="199">
        <v>46196</v>
      </c>
      <c r="E102" s="200" t="s">
        <v>1811</v>
      </c>
      <c r="F102" s="200" t="s">
        <v>1809</v>
      </c>
      <c r="G102" s="70" t="s">
        <v>912</v>
      </c>
      <c r="H102" s="70">
        <v>1000000000</v>
      </c>
      <c r="I102" s="188" t="s">
        <v>1780</v>
      </c>
      <c r="J102" s="201">
        <v>9.1499999999999998E-2</v>
      </c>
      <c r="K102" s="197" t="s">
        <v>1744</v>
      </c>
      <c r="L102" s="187" t="s">
        <v>1699</v>
      </c>
      <c r="M102" s="187"/>
      <c r="N102" s="187"/>
      <c r="O102" s="67"/>
      <c r="P102" s="67"/>
      <c r="Q102" s="67"/>
      <c r="R102" s="67"/>
      <c r="S102" s="67"/>
      <c r="T102" s="67"/>
      <c r="U102" s="67"/>
      <c r="V102" s="67"/>
      <c r="W102" s="67"/>
      <c r="X102" s="67"/>
      <c r="Y102" s="67"/>
      <c r="Z102" s="67"/>
    </row>
    <row r="103" spans="1:26" ht="15.75" customHeight="1">
      <c r="A103" s="67"/>
      <c r="B103" s="67" t="s">
        <v>1812</v>
      </c>
      <c r="C103" s="198"/>
      <c r="D103" s="199">
        <v>46170</v>
      </c>
      <c r="E103" s="200" t="s">
        <v>1915</v>
      </c>
      <c r="F103" s="200" t="s">
        <v>1813</v>
      </c>
      <c r="G103" s="70"/>
      <c r="H103" s="70">
        <v>60000000</v>
      </c>
      <c r="I103" s="188" t="s">
        <v>1780</v>
      </c>
      <c r="J103" s="201">
        <v>8.3500000000000005E-2</v>
      </c>
      <c r="K103" s="197" t="s">
        <v>1744</v>
      </c>
      <c r="L103" s="187" t="s">
        <v>1702</v>
      </c>
      <c r="M103" s="187"/>
      <c r="N103" s="187"/>
      <c r="O103" s="67"/>
      <c r="P103" s="67"/>
      <c r="Q103" s="67"/>
      <c r="R103" s="67"/>
      <c r="S103" s="67"/>
      <c r="T103" s="67"/>
      <c r="U103" s="67"/>
      <c r="V103" s="67"/>
      <c r="W103" s="67"/>
      <c r="X103" s="67"/>
      <c r="Y103" s="67"/>
      <c r="Z103" s="67"/>
    </row>
    <row r="104" spans="1:26" ht="15.75" customHeight="1">
      <c r="A104" s="67"/>
      <c r="B104" s="67" t="s">
        <v>1812</v>
      </c>
      <c r="C104" s="198"/>
      <c r="D104" s="199">
        <v>46265</v>
      </c>
      <c r="E104" s="200" t="s">
        <v>1916</v>
      </c>
      <c r="F104" s="200" t="s">
        <v>1813</v>
      </c>
      <c r="G104" s="70"/>
      <c r="H104" s="70">
        <v>50000000</v>
      </c>
      <c r="I104" s="188" t="s">
        <v>1780</v>
      </c>
      <c r="J104" s="201">
        <v>0.1</v>
      </c>
      <c r="K104" s="197" t="s">
        <v>1744</v>
      </c>
      <c r="L104" s="187" t="s">
        <v>1702</v>
      </c>
      <c r="M104" s="187"/>
      <c r="N104" s="187"/>
      <c r="O104" s="67"/>
      <c r="P104" s="67"/>
      <c r="Q104" s="67"/>
      <c r="R104" s="67"/>
      <c r="S104" s="67"/>
      <c r="T104" s="67"/>
      <c r="U104" s="67"/>
      <c r="V104" s="67"/>
      <c r="W104" s="67"/>
      <c r="X104" s="67"/>
      <c r="Y104" s="67"/>
      <c r="Z104" s="67"/>
    </row>
    <row r="105" spans="1:26" ht="15.75" customHeight="1">
      <c r="A105" s="67"/>
      <c r="B105" s="67" t="s">
        <v>1812</v>
      </c>
      <c r="C105" s="198"/>
      <c r="D105" s="199">
        <v>46260</v>
      </c>
      <c r="E105" s="67" t="s">
        <v>1917</v>
      </c>
      <c r="F105" s="67" t="s">
        <v>1918</v>
      </c>
      <c r="G105" s="70"/>
      <c r="H105" s="70">
        <v>50000000</v>
      </c>
      <c r="I105" s="188" t="s">
        <v>1780</v>
      </c>
      <c r="J105" s="201">
        <v>9.7500000000000003E-2</v>
      </c>
      <c r="K105" s="197" t="s">
        <v>1727</v>
      </c>
      <c r="L105" s="187" t="s">
        <v>1699</v>
      </c>
      <c r="M105" s="67"/>
      <c r="N105" s="67"/>
      <c r="O105" s="67"/>
      <c r="P105" s="67"/>
      <c r="Q105" s="67"/>
      <c r="R105" s="67"/>
      <c r="S105" s="67"/>
      <c r="T105" s="67"/>
      <c r="U105" s="67"/>
      <c r="V105" s="67"/>
      <c r="W105" s="67"/>
      <c r="X105" s="67"/>
      <c r="Y105" s="67"/>
      <c r="Z105" s="67"/>
    </row>
    <row r="106" spans="1:26" ht="15.75" customHeight="1">
      <c r="A106" s="67"/>
      <c r="B106" s="67" t="s">
        <v>1812</v>
      </c>
      <c r="C106" s="198"/>
      <c r="D106" s="199">
        <v>46230</v>
      </c>
      <c r="E106" s="67" t="s">
        <v>1919</v>
      </c>
      <c r="F106" s="67" t="s">
        <v>1813</v>
      </c>
      <c r="G106" s="70"/>
      <c r="H106" s="70">
        <v>5000000</v>
      </c>
      <c r="I106" s="188" t="s">
        <v>1780</v>
      </c>
      <c r="J106" s="201">
        <v>8.5000000000000006E-2</v>
      </c>
      <c r="K106" s="197" t="s">
        <v>1744</v>
      </c>
      <c r="L106" s="187" t="s">
        <v>1702</v>
      </c>
      <c r="M106" s="67"/>
      <c r="N106" s="67"/>
      <c r="O106" s="67"/>
      <c r="P106" s="67"/>
      <c r="Q106" s="67"/>
      <c r="R106" s="67"/>
      <c r="S106" s="67"/>
      <c r="T106" s="67"/>
      <c r="U106" s="67"/>
      <c r="V106" s="67"/>
      <c r="W106" s="67"/>
      <c r="X106" s="67"/>
      <c r="Y106" s="67"/>
      <c r="Z106" s="67"/>
    </row>
    <row r="107" spans="1:26" ht="15.75" customHeight="1">
      <c r="A107" s="67"/>
      <c r="B107" s="67" t="s">
        <v>1812</v>
      </c>
      <c r="C107" s="198"/>
      <c r="D107" s="198">
        <v>46566</v>
      </c>
      <c r="E107" s="67" t="s">
        <v>1920</v>
      </c>
      <c r="F107" s="67" t="s">
        <v>1921</v>
      </c>
      <c r="G107" s="70"/>
      <c r="H107" s="70">
        <v>100000</v>
      </c>
      <c r="I107" s="188" t="s">
        <v>1760</v>
      </c>
      <c r="J107" s="201">
        <v>6.5000000000000002E-2</v>
      </c>
      <c r="K107" s="197" t="s">
        <v>1712</v>
      </c>
      <c r="L107" s="187" t="s">
        <v>1699</v>
      </c>
      <c r="M107" s="67"/>
      <c r="N107" s="67"/>
      <c r="O107" s="67"/>
      <c r="P107" s="67"/>
      <c r="Q107" s="67"/>
      <c r="R107" s="67"/>
      <c r="S107" s="67"/>
      <c r="T107" s="67"/>
      <c r="U107" s="67"/>
      <c r="V107" s="67"/>
      <c r="W107" s="67"/>
      <c r="X107" s="67"/>
      <c r="Y107" s="67"/>
      <c r="Z107" s="67"/>
    </row>
    <row r="108" spans="1:26" ht="15.75" customHeight="1">
      <c r="A108" s="67"/>
      <c r="B108" s="67" t="s">
        <v>1812</v>
      </c>
      <c r="C108" s="198"/>
      <c r="D108" s="198">
        <v>46566</v>
      </c>
      <c r="E108" s="67" t="s">
        <v>1922</v>
      </c>
      <c r="F108" s="67" t="s">
        <v>1921</v>
      </c>
      <c r="G108" s="70"/>
      <c r="H108" s="70">
        <v>1000000000</v>
      </c>
      <c r="I108" s="188" t="s">
        <v>1780</v>
      </c>
      <c r="J108" s="201">
        <v>0.1115</v>
      </c>
      <c r="K108" s="197" t="s">
        <v>1712</v>
      </c>
      <c r="L108" s="187" t="s">
        <v>1699</v>
      </c>
      <c r="M108" s="67"/>
      <c r="N108" s="67"/>
      <c r="O108" s="67"/>
      <c r="P108" s="67"/>
      <c r="Q108" s="67"/>
      <c r="R108" s="67"/>
      <c r="S108" s="67"/>
      <c r="T108" s="67"/>
      <c r="U108" s="67"/>
      <c r="V108" s="67"/>
      <c r="W108" s="67"/>
      <c r="X108" s="67"/>
      <c r="Y108" s="67"/>
      <c r="Z108" s="67"/>
    </row>
    <row r="109" spans="1:26" ht="15.75" customHeight="1">
      <c r="A109" s="67"/>
      <c r="B109" s="67" t="s">
        <v>1812</v>
      </c>
      <c r="C109" s="198"/>
      <c r="D109" s="198">
        <v>46269</v>
      </c>
      <c r="E109" s="67" t="s">
        <v>1923</v>
      </c>
      <c r="F109" s="67" t="s">
        <v>1813</v>
      </c>
      <c r="G109" s="70"/>
      <c r="H109" s="70">
        <v>7000000</v>
      </c>
      <c r="I109" s="188" t="s">
        <v>1780</v>
      </c>
      <c r="J109" s="201">
        <v>0.09</v>
      </c>
      <c r="K109" s="197" t="s">
        <v>1744</v>
      </c>
      <c r="L109" s="187" t="s">
        <v>1702</v>
      </c>
      <c r="M109" s="67"/>
      <c r="N109" s="67"/>
      <c r="O109" s="67"/>
      <c r="P109" s="67"/>
      <c r="Q109" s="67"/>
      <c r="R109" s="67"/>
      <c r="S109" s="67"/>
      <c r="T109" s="67"/>
      <c r="U109" s="67"/>
      <c r="V109" s="67"/>
      <c r="W109" s="67"/>
      <c r="X109" s="67"/>
      <c r="Y109" s="67"/>
      <c r="Z109" s="67"/>
    </row>
    <row r="110" spans="1:26" ht="15.75" customHeight="1">
      <c r="A110" s="67"/>
      <c r="B110" s="67" t="s">
        <v>1812</v>
      </c>
      <c r="C110" s="198"/>
      <c r="D110" s="198">
        <v>46097</v>
      </c>
      <c r="E110" s="67" t="s">
        <v>1924</v>
      </c>
      <c r="F110" s="67" t="s">
        <v>1813</v>
      </c>
      <c r="G110" s="70"/>
      <c r="H110" s="70">
        <v>15000000</v>
      </c>
      <c r="I110" s="188" t="s">
        <v>1780</v>
      </c>
      <c r="J110" s="201">
        <v>4.3999999999999997E-2</v>
      </c>
      <c r="K110" s="197" t="s">
        <v>1744</v>
      </c>
      <c r="L110" s="187" t="s">
        <v>1702</v>
      </c>
      <c r="M110" s="67"/>
      <c r="N110" s="67"/>
      <c r="O110" s="67"/>
      <c r="P110" s="67"/>
      <c r="Q110" s="67"/>
      <c r="R110" s="67"/>
      <c r="S110" s="67"/>
      <c r="T110" s="67"/>
      <c r="U110" s="67"/>
      <c r="V110" s="67"/>
      <c r="W110" s="67"/>
      <c r="X110" s="67"/>
      <c r="Y110" s="67"/>
      <c r="Z110" s="67"/>
    </row>
    <row r="111" spans="1:26" ht="15.75" customHeight="1">
      <c r="A111" s="67"/>
      <c r="B111" s="67"/>
      <c r="C111" s="67"/>
      <c r="D111" s="67"/>
      <c r="E111" s="67"/>
      <c r="F111" s="67"/>
      <c r="G111" s="70"/>
      <c r="H111" s="161">
        <f>SUM(H2:H110)</f>
        <v>49682750000</v>
      </c>
      <c r="I111" s="67"/>
      <c r="J111" s="201"/>
      <c r="K111" s="197"/>
      <c r="L111" s="67"/>
      <c r="M111" s="67"/>
      <c r="N111" s="67"/>
      <c r="O111" s="67"/>
      <c r="P111" s="67"/>
      <c r="Q111" s="67"/>
      <c r="R111" s="67"/>
      <c r="S111" s="67"/>
      <c r="T111" s="67"/>
      <c r="U111" s="67"/>
      <c r="V111" s="67"/>
      <c r="W111" s="67"/>
      <c r="X111" s="67"/>
      <c r="Y111" s="67"/>
      <c r="Z111" s="67"/>
    </row>
    <row r="112" spans="1:26" ht="15.75" customHeight="1">
      <c r="A112" s="67"/>
      <c r="B112" s="67"/>
      <c r="C112" s="67"/>
      <c r="D112" s="67"/>
      <c r="E112" s="67"/>
      <c r="F112" s="67"/>
      <c r="G112" s="70"/>
      <c r="H112" s="70"/>
      <c r="I112" s="67"/>
      <c r="J112" s="189"/>
      <c r="K112" s="197"/>
      <c r="L112" s="67"/>
      <c r="M112" s="67"/>
      <c r="N112" s="67"/>
      <c r="O112" s="67"/>
      <c r="P112" s="67"/>
      <c r="Q112" s="67"/>
      <c r="R112" s="67"/>
      <c r="S112" s="67"/>
      <c r="T112" s="67"/>
      <c r="U112" s="67"/>
      <c r="V112" s="67"/>
      <c r="W112" s="67"/>
      <c r="X112" s="67"/>
      <c r="Y112" s="67"/>
      <c r="Z112" s="67"/>
    </row>
    <row r="113" spans="1:26" ht="15.75" customHeight="1">
      <c r="A113" s="67"/>
      <c r="B113" s="67"/>
      <c r="C113" s="67"/>
      <c r="D113" s="67"/>
      <c r="E113" s="67"/>
      <c r="F113" s="67"/>
      <c r="G113" s="70"/>
      <c r="H113" s="70"/>
      <c r="I113" s="67"/>
      <c r="J113" s="189"/>
      <c r="K113" s="197"/>
      <c r="L113" s="67"/>
      <c r="M113" s="67"/>
      <c r="N113" s="67"/>
      <c r="O113" s="67"/>
      <c r="P113" s="67"/>
      <c r="Q113" s="67"/>
      <c r="R113" s="67"/>
      <c r="S113" s="67"/>
      <c r="T113" s="67"/>
      <c r="U113" s="67"/>
      <c r="V113" s="67"/>
      <c r="W113" s="67"/>
      <c r="X113" s="67"/>
      <c r="Y113" s="67"/>
      <c r="Z113" s="67"/>
    </row>
    <row r="114" spans="1:26" ht="15.75" customHeight="1">
      <c r="A114" s="67"/>
      <c r="B114" s="67"/>
      <c r="C114" s="67"/>
      <c r="D114" s="67"/>
      <c r="E114" s="67"/>
      <c r="F114" s="67"/>
      <c r="I114" s="67"/>
      <c r="J114" s="189"/>
      <c r="K114" s="197"/>
      <c r="L114" s="67"/>
      <c r="M114" s="67"/>
      <c r="N114" s="67"/>
      <c r="O114" s="67"/>
      <c r="P114" s="67"/>
      <c r="Q114" s="67"/>
      <c r="R114" s="67"/>
      <c r="S114" s="67"/>
      <c r="T114" s="67"/>
      <c r="U114" s="67"/>
      <c r="V114" s="67"/>
      <c r="W114" s="67"/>
      <c r="X114" s="67"/>
      <c r="Y114" s="67"/>
      <c r="Z114" s="67"/>
    </row>
    <row r="115" spans="1:26" ht="15.75" customHeight="1">
      <c r="A115" s="67"/>
      <c r="B115" s="67"/>
      <c r="C115" s="67"/>
      <c r="D115" s="67"/>
      <c r="E115" s="67"/>
      <c r="F115" s="67"/>
      <c r="I115" s="67"/>
      <c r="J115" s="189"/>
      <c r="K115" s="197"/>
      <c r="L115" s="67"/>
      <c r="M115" s="67"/>
      <c r="N115" s="67"/>
      <c r="O115" s="67"/>
      <c r="P115" s="67"/>
      <c r="Q115" s="67"/>
      <c r="R115" s="67"/>
      <c r="S115" s="67"/>
      <c r="T115" s="67"/>
      <c r="U115" s="67"/>
      <c r="V115" s="67"/>
      <c r="W115" s="67"/>
      <c r="X115" s="67"/>
      <c r="Y115" s="67"/>
      <c r="Z115" s="67"/>
    </row>
    <row r="116" spans="1:26" ht="15.75" customHeight="1">
      <c r="A116" s="67"/>
      <c r="B116" s="67"/>
      <c r="C116" s="67"/>
      <c r="D116" s="67"/>
      <c r="E116" s="67"/>
      <c r="F116" s="67"/>
      <c r="I116" s="67"/>
      <c r="J116" s="189"/>
      <c r="K116" s="197"/>
      <c r="L116" s="67"/>
      <c r="M116" s="67"/>
      <c r="N116" s="67"/>
      <c r="O116" s="67"/>
      <c r="P116" s="67"/>
      <c r="Q116" s="67"/>
      <c r="R116" s="67"/>
      <c r="S116" s="67"/>
      <c r="T116" s="67"/>
      <c r="U116" s="67"/>
      <c r="V116" s="67"/>
      <c r="W116" s="67"/>
      <c r="X116" s="67"/>
      <c r="Y116" s="67"/>
      <c r="Z116" s="67"/>
    </row>
    <row r="117" spans="1:26" ht="15.75" customHeight="1">
      <c r="A117" s="67"/>
      <c r="B117" s="67"/>
      <c r="C117" s="67"/>
      <c r="D117" s="67"/>
      <c r="E117" s="67"/>
      <c r="F117" s="67"/>
      <c r="I117" s="67"/>
      <c r="J117" s="189"/>
      <c r="K117" s="197"/>
      <c r="L117" s="67"/>
      <c r="M117" s="67"/>
      <c r="N117" s="67"/>
      <c r="O117" s="67"/>
      <c r="P117" s="67"/>
      <c r="Q117" s="67"/>
      <c r="R117" s="67"/>
      <c r="S117" s="67"/>
      <c r="T117" s="67"/>
      <c r="U117" s="67"/>
      <c r="V117" s="67"/>
      <c r="W117" s="67"/>
      <c r="X117" s="67"/>
      <c r="Y117" s="67"/>
      <c r="Z117" s="67"/>
    </row>
    <row r="118" spans="1:26" ht="15.75" customHeight="1">
      <c r="A118" s="67"/>
      <c r="B118" s="67"/>
      <c r="C118" s="67"/>
      <c r="D118" s="67"/>
      <c r="E118" s="67"/>
      <c r="F118" s="67"/>
      <c r="I118" s="67"/>
      <c r="J118" s="189"/>
      <c r="K118" s="197"/>
      <c r="L118" s="67"/>
      <c r="M118" s="67"/>
      <c r="N118" s="67"/>
      <c r="O118" s="67"/>
      <c r="P118" s="67"/>
      <c r="Q118" s="67"/>
      <c r="R118" s="67"/>
      <c r="S118" s="67"/>
      <c r="T118" s="67"/>
      <c r="U118" s="67"/>
      <c r="V118" s="67"/>
      <c r="W118" s="67"/>
      <c r="X118" s="67"/>
      <c r="Y118" s="67"/>
      <c r="Z118" s="67"/>
    </row>
    <row r="119" spans="1:26" ht="15.75" customHeight="1">
      <c r="A119" s="67"/>
      <c r="B119" s="67"/>
      <c r="C119" s="67"/>
      <c r="D119" s="67"/>
      <c r="E119" s="67"/>
      <c r="F119" s="67"/>
      <c r="G119" s="70"/>
      <c r="H119" s="70"/>
      <c r="I119" s="67"/>
      <c r="J119" s="189"/>
      <c r="K119" s="197"/>
      <c r="L119" s="67"/>
      <c r="M119" s="67"/>
      <c r="N119" s="67"/>
      <c r="O119" s="67"/>
      <c r="P119" s="67"/>
      <c r="Q119" s="67"/>
      <c r="R119" s="67"/>
      <c r="S119" s="67"/>
      <c r="T119" s="67"/>
      <c r="U119" s="67"/>
      <c r="V119" s="67"/>
      <c r="W119" s="67"/>
      <c r="X119" s="67"/>
      <c r="Y119" s="67"/>
      <c r="Z119" s="67"/>
    </row>
    <row r="120" spans="1:26" ht="15.75" customHeight="1">
      <c r="A120" s="67"/>
      <c r="B120" s="67"/>
      <c r="C120" s="67"/>
      <c r="D120" s="67"/>
      <c r="E120" s="67"/>
      <c r="F120" s="67"/>
      <c r="G120" s="70"/>
      <c r="H120" s="70"/>
      <c r="I120" s="67"/>
      <c r="J120" s="189"/>
      <c r="K120" s="197"/>
      <c r="L120" s="67"/>
      <c r="M120" s="67"/>
      <c r="N120" s="67"/>
      <c r="O120" s="67"/>
      <c r="P120" s="67"/>
      <c r="Q120" s="67"/>
      <c r="R120" s="67"/>
      <c r="S120" s="67"/>
      <c r="T120" s="67"/>
      <c r="U120" s="67"/>
      <c r="V120" s="67"/>
      <c r="W120" s="67"/>
      <c r="X120" s="67"/>
      <c r="Y120" s="67"/>
      <c r="Z120" s="67"/>
    </row>
    <row r="121" spans="1:26">
      <c r="A121" s="114" t="s">
        <v>2</v>
      </c>
      <c r="B121" s="114" t="s">
        <v>1685</v>
      </c>
      <c r="C121" s="114" t="s">
        <v>1686</v>
      </c>
      <c r="D121" s="114" t="s">
        <v>1687</v>
      </c>
      <c r="E121" s="114" t="s">
        <v>1816</v>
      </c>
      <c r="F121" s="114" t="s">
        <v>324</v>
      </c>
      <c r="G121" s="114" t="s">
        <v>1688</v>
      </c>
      <c r="H121" s="114" t="s">
        <v>1689</v>
      </c>
      <c r="I121" s="114" t="s">
        <v>1690</v>
      </c>
    </row>
    <row r="122" spans="1:26">
      <c r="A122" s="67">
        <v>87</v>
      </c>
      <c r="B122" s="67" t="s">
        <v>533</v>
      </c>
      <c r="C122" s="186">
        <v>44923</v>
      </c>
      <c r="D122" s="186">
        <v>46383</v>
      </c>
      <c r="E122" s="67" t="s">
        <v>1817</v>
      </c>
      <c r="F122" s="67" t="s">
        <v>1818</v>
      </c>
      <c r="G122" s="187">
        <v>4000000000</v>
      </c>
      <c r="H122" s="188" t="s">
        <v>1697</v>
      </c>
      <c r="I122" s="189">
        <v>0.109</v>
      </c>
    </row>
    <row r="123" spans="1:26">
      <c r="A123" s="67">
        <v>87</v>
      </c>
      <c r="B123" s="67" t="s">
        <v>533</v>
      </c>
      <c r="C123" s="186">
        <v>44923</v>
      </c>
      <c r="D123" s="186">
        <v>46748</v>
      </c>
      <c r="E123" s="67" t="s">
        <v>1819</v>
      </c>
      <c r="F123" s="67" t="s">
        <v>1818</v>
      </c>
      <c r="G123" s="187">
        <v>4785000000</v>
      </c>
      <c r="H123" s="188" t="s">
        <v>1697</v>
      </c>
      <c r="I123" s="189">
        <v>0.11</v>
      </c>
    </row>
    <row r="124" spans="1:26">
      <c r="A124" s="67">
        <v>87</v>
      </c>
      <c r="B124" s="67" t="s">
        <v>533</v>
      </c>
      <c r="C124" s="186">
        <v>45394</v>
      </c>
      <c r="D124" s="186">
        <v>46018</v>
      </c>
      <c r="E124" s="67" t="s">
        <v>1820</v>
      </c>
      <c r="F124" s="67" t="s">
        <v>1821</v>
      </c>
      <c r="G124" s="187">
        <v>3423927518</v>
      </c>
      <c r="H124" s="188" t="s">
        <v>1697</v>
      </c>
      <c r="I124" s="189">
        <v>0.108</v>
      </c>
    </row>
    <row r="125" spans="1:26" ht="15" customHeight="1">
      <c r="G125" s="202">
        <f>SUM(G122:G124)</f>
        <v>12208927518</v>
      </c>
    </row>
    <row r="126" spans="1:26" ht="15.75" customHeight="1">
      <c r="A126" s="67"/>
      <c r="B126" s="67"/>
      <c r="C126" s="67"/>
      <c r="D126" s="67"/>
      <c r="E126" s="67"/>
      <c r="F126" s="67"/>
      <c r="G126" s="70"/>
      <c r="H126" s="70"/>
      <c r="I126" s="67"/>
      <c r="J126" s="189"/>
      <c r="K126" s="197"/>
      <c r="L126" s="67"/>
      <c r="M126" s="67"/>
      <c r="N126" s="67"/>
      <c r="O126" s="67"/>
      <c r="P126" s="67"/>
      <c r="Q126" s="67"/>
      <c r="R126" s="67"/>
      <c r="S126" s="67"/>
      <c r="T126" s="67"/>
      <c r="U126" s="67"/>
      <c r="V126" s="67"/>
      <c r="W126" s="67"/>
      <c r="X126" s="67"/>
      <c r="Y126" s="67"/>
      <c r="Z126" s="67"/>
    </row>
    <row r="127" spans="1:26" ht="28.5" customHeight="1">
      <c r="A127" s="568" t="s">
        <v>2</v>
      </c>
      <c r="B127" s="568" t="s">
        <v>1685</v>
      </c>
      <c r="C127" s="568" t="s">
        <v>1686</v>
      </c>
      <c r="D127" s="568" t="s">
        <v>1822</v>
      </c>
      <c r="E127" s="568"/>
      <c r="F127" s="568" t="s">
        <v>1823</v>
      </c>
      <c r="G127" s="568" t="s">
        <v>324</v>
      </c>
      <c r="H127" s="568" t="s">
        <v>1824</v>
      </c>
      <c r="I127" s="568" t="s">
        <v>1688</v>
      </c>
      <c r="J127" s="568" t="s">
        <v>1689</v>
      </c>
    </row>
    <row r="128" spans="1:26">
      <c r="A128" s="569"/>
      <c r="B128" s="569"/>
      <c r="C128" s="569"/>
      <c r="D128" s="109" t="s">
        <v>1925</v>
      </c>
      <c r="E128" s="109" t="s">
        <v>1926</v>
      </c>
      <c r="F128" s="569"/>
      <c r="G128" s="569"/>
      <c r="H128" s="569"/>
      <c r="I128" s="569"/>
      <c r="J128" s="569"/>
    </row>
    <row r="129" spans="1:10">
      <c r="A129" s="67"/>
      <c r="B129" s="67" t="s">
        <v>1825</v>
      </c>
      <c r="C129" s="186">
        <v>45079</v>
      </c>
      <c r="D129" s="67">
        <v>2304</v>
      </c>
      <c r="E129" s="67">
        <v>2426</v>
      </c>
      <c r="F129" s="197" t="s">
        <v>1826</v>
      </c>
      <c r="G129" s="197" t="s">
        <v>1827</v>
      </c>
      <c r="H129" s="197">
        <f t="shared" ref="H129:H141" si="0">+E129-D129+1</f>
        <v>123</v>
      </c>
      <c r="I129" s="187">
        <f t="shared" ref="I129:I151" si="1">+H129*1000000</f>
        <v>123000000</v>
      </c>
      <c r="J129" s="188" t="s">
        <v>1697</v>
      </c>
    </row>
    <row r="130" spans="1:10">
      <c r="A130" s="67"/>
      <c r="B130" s="67" t="s">
        <v>1825</v>
      </c>
      <c r="C130" s="186">
        <v>45079</v>
      </c>
      <c r="D130" s="67">
        <v>3603</v>
      </c>
      <c r="E130" s="67">
        <v>3607</v>
      </c>
      <c r="F130" s="197" t="s">
        <v>1826</v>
      </c>
      <c r="G130" s="197" t="s">
        <v>1827</v>
      </c>
      <c r="H130" s="197">
        <f t="shared" si="0"/>
        <v>5</v>
      </c>
      <c r="I130" s="187">
        <f t="shared" si="1"/>
        <v>5000000</v>
      </c>
      <c r="J130" s="188" t="s">
        <v>1697</v>
      </c>
    </row>
    <row r="131" spans="1:10">
      <c r="A131" s="67"/>
      <c r="B131" s="67" t="s">
        <v>1825</v>
      </c>
      <c r="C131" s="186">
        <v>45079</v>
      </c>
      <c r="D131" s="67">
        <v>6610</v>
      </c>
      <c r="E131" s="67">
        <v>6619</v>
      </c>
      <c r="F131" s="197" t="s">
        <v>1826</v>
      </c>
      <c r="G131" s="197" t="s">
        <v>1827</v>
      </c>
      <c r="H131" s="197">
        <f t="shared" si="0"/>
        <v>10</v>
      </c>
      <c r="I131" s="187">
        <f t="shared" si="1"/>
        <v>10000000</v>
      </c>
      <c r="J131" s="188" t="s">
        <v>1697</v>
      </c>
    </row>
    <row r="132" spans="1:10">
      <c r="A132" s="67"/>
      <c r="B132" s="67" t="s">
        <v>1825</v>
      </c>
      <c r="C132" s="186">
        <v>45079</v>
      </c>
      <c r="D132" s="67">
        <v>6145</v>
      </c>
      <c r="E132" s="67">
        <v>6147</v>
      </c>
      <c r="F132" s="197" t="s">
        <v>1826</v>
      </c>
      <c r="G132" s="197" t="s">
        <v>1827</v>
      </c>
      <c r="H132" s="197">
        <f t="shared" si="0"/>
        <v>3</v>
      </c>
      <c r="I132" s="187">
        <f t="shared" si="1"/>
        <v>3000000</v>
      </c>
      <c r="J132" s="188" t="s">
        <v>1697</v>
      </c>
    </row>
    <row r="133" spans="1:10">
      <c r="A133" s="67"/>
      <c r="B133" s="67" t="s">
        <v>1825</v>
      </c>
      <c r="C133" s="186">
        <v>45079</v>
      </c>
      <c r="D133" s="67">
        <v>6167</v>
      </c>
      <c r="E133" s="67">
        <v>6184</v>
      </c>
      <c r="F133" s="197" t="s">
        <v>1826</v>
      </c>
      <c r="G133" s="197" t="s">
        <v>1827</v>
      </c>
      <c r="H133" s="197">
        <f t="shared" si="0"/>
        <v>18</v>
      </c>
      <c r="I133" s="187">
        <f t="shared" si="1"/>
        <v>18000000</v>
      </c>
      <c r="J133" s="188" t="s">
        <v>1697</v>
      </c>
    </row>
    <row r="134" spans="1:10">
      <c r="A134" s="67"/>
      <c r="B134" s="67" t="s">
        <v>1825</v>
      </c>
      <c r="C134" s="186">
        <v>45079</v>
      </c>
      <c r="D134" s="67">
        <v>6646</v>
      </c>
      <c r="E134" s="67">
        <v>7087</v>
      </c>
      <c r="F134" s="197" t="s">
        <v>1826</v>
      </c>
      <c r="G134" s="197" t="s">
        <v>1827</v>
      </c>
      <c r="H134" s="197">
        <f t="shared" si="0"/>
        <v>442</v>
      </c>
      <c r="I134" s="187">
        <f t="shared" si="1"/>
        <v>442000000</v>
      </c>
      <c r="J134" s="188" t="s">
        <v>1697</v>
      </c>
    </row>
    <row r="135" spans="1:10">
      <c r="A135" s="67"/>
      <c r="B135" s="67" t="s">
        <v>1825</v>
      </c>
      <c r="C135" s="186">
        <v>45079</v>
      </c>
      <c r="D135" s="67">
        <v>7088</v>
      </c>
      <c r="E135" s="67">
        <v>9982</v>
      </c>
      <c r="F135" s="197" t="s">
        <v>1826</v>
      </c>
      <c r="G135" s="197" t="s">
        <v>1827</v>
      </c>
      <c r="H135" s="197">
        <f t="shared" si="0"/>
        <v>2895</v>
      </c>
      <c r="I135" s="187">
        <f t="shared" si="1"/>
        <v>2895000000</v>
      </c>
      <c r="J135" s="188" t="s">
        <v>1697</v>
      </c>
    </row>
    <row r="136" spans="1:10">
      <c r="A136" s="67"/>
      <c r="B136" s="67" t="s">
        <v>1825</v>
      </c>
      <c r="C136" s="186">
        <v>45079</v>
      </c>
      <c r="D136" s="67">
        <v>9983</v>
      </c>
      <c r="E136" s="67">
        <v>9986</v>
      </c>
      <c r="F136" s="197" t="s">
        <v>1826</v>
      </c>
      <c r="G136" s="197" t="s">
        <v>1827</v>
      </c>
      <c r="H136" s="197">
        <f t="shared" si="0"/>
        <v>4</v>
      </c>
      <c r="I136" s="187">
        <f t="shared" si="1"/>
        <v>4000000</v>
      </c>
      <c r="J136" s="188" t="s">
        <v>1697</v>
      </c>
    </row>
    <row r="137" spans="1:10">
      <c r="A137" s="67"/>
      <c r="B137" s="67" t="s">
        <v>1828</v>
      </c>
      <c r="C137" s="186">
        <v>45079</v>
      </c>
      <c r="D137" s="67">
        <v>4850</v>
      </c>
      <c r="E137" s="67">
        <v>4945</v>
      </c>
      <c r="F137" s="197" t="s">
        <v>1826</v>
      </c>
      <c r="G137" s="197" t="s">
        <v>1827</v>
      </c>
      <c r="H137" s="197">
        <f t="shared" si="0"/>
        <v>96</v>
      </c>
      <c r="I137" s="187">
        <f t="shared" si="1"/>
        <v>96000000</v>
      </c>
      <c r="J137" s="188" t="s">
        <v>1697</v>
      </c>
    </row>
    <row r="138" spans="1:10">
      <c r="A138" s="67"/>
      <c r="B138" s="67" t="s">
        <v>1828</v>
      </c>
      <c r="C138" s="186">
        <v>45079</v>
      </c>
      <c r="D138" s="67">
        <v>6200</v>
      </c>
      <c r="E138" s="67">
        <v>6224</v>
      </c>
      <c r="F138" s="197" t="s">
        <v>1826</v>
      </c>
      <c r="G138" s="197" t="s">
        <v>1827</v>
      </c>
      <c r="H138" s="197">
        <f t="shared" si="0"/>
        <v>25</v>
      </c>
      <c r="I138" s="187">
        <f t="shared" si="1"/>
        <v>25000000</v>
      </c>
      <c r="J138" s="188" t="s">
        <v>1697</v>
      </c>
    </row>
    <row r="139" spans="1:10">
      <c r="A139" s="67"/>
      <c r="B139" s="67" t="s">
        <v>1828</v>
      </c>
      <c r="C139" s="186">
        <v>45079</v>
      </c>
      <c r="D139" s="67">
        <v>6621</v>
      </c>
      <c r="E139" s="67">
        <v>6626</v>
      </c>
      <c r="F139" s="197" t="s">
        <v>1826</v>
      </c>
      <c r="G139" s="197" t="s">
        <v>1827</v>
      </c>
      <c r="H139" s="197">
        <f t="shared" si="0"/>
        <v>6</v>
      </c>
      <c r="I139" s="187">
        <f t="shared" si="1"/>
        <v>6000000</v>
      </c>
      <c r="J139" s="188" t="s">
        <v>1697</v>
      </c>
    </row>
    <row r="140" spans="1:10">
      <c r="A140" s="67"/>
      <c r="B140" s="67" t="s">
        <v>1829</v>
      </c>
      <c r="C140" s="186">
        <v>45166</v>
      </c>
      <c r="D140" s="67">
        <v>10298</v>
      </c>
      <c r="E140" s="67">
        <v>10298</v>
      </c>
      <c r="F140" s="197" t="s">
        <v>1826</v>
      </c>
      <c r="G140" s="197" t="s">
        <v>1827</v>
      </c>
      <c r="H140" s="197">
        <f t="shared" si="0"/>
        <v>1</v>
      </c>
      <c r="I140" s="187">
        <f t="shared" si="1"/>
        <v>1000000</v>
      </c>
      <c r="J140" s="188" t="s">
        <v>1697</v>
      </c>
    </row>
    <row r="141" spans="1:10">
      <c r="A141" s="67"/>
      <c r="B141" s="67" t="s">
        <v>1830</v>
      </c>
      <c r="C141" s="186">
        <v>45166</v>
      </c>
      <c r="D141" s="67">
        <v>10399</v>
      </c>
      <c r="E141" s="67">
        <v>10399</v>
      </c>
      <c r="F141" s="197" t="s">
        <v>1826</v>
      </c>
      <c r="G141" s="197" t="s">
        <v>1827</v>
      </c>
      <c r="H141" s="197">
        <f t="shared" si="0"/>
        <v>1</v>
      </c>
      <c r="I141" s="187">
        <f t="shared" si="1"/>
        <v>1000000</v>
      </c>
      <c r="J141" s="188" t="s">
        <v>1697</v>
      </c>
    </row>
    <row r="142" spans="1:10">
      <c r="A142" s="67"/>
      <c r="B142" s="67" t="s">
        <v>1831</v>
      </c>
      <c r="C142" s="198">
        <v>45670</v>
      </c>
      <c r="D142" s="67">
        <v>69765</v>
      </c>
      <c r="E142" s="67">
        <v>70093</v>
      </c>
      <c r="F142" s="197" t="s">
        <v>1826</v>
      </c>
      <c r="G142" s="197" t="s">
        <v>1827</v>
      </c>
      <c r="H142" s="197">
        <v>329</v>
      </c>
      <c r="I142" s="187">
        <f t="shared" si="1"/>
        <v>329000000</v>
      </c>
      <c r="J142" s="188" t="s">
        <v>1697</v>
      </c>
    </row>
    <row r="143" spans="1:10" ht="15.75" customHeight="1">
      <c r="A143" s="67"/>
      <c r="B143" s="67" t="s">
        <v>1832</v>
      </c>
      <c r="C143" s="198">
        <v>45670</v>
      </c>
      <c r="D143" s="67">
        <v>69729</v>
      </c>
      <c r="E143" s="67">
        <v>69764</v>
      </c>
      <c r="F143" s="197" t="s">
        <v>1826</v>
      </c>
      <c r="G143" s="197" t="s">
        <v>1827</v>
      </c>
      <c r="H143" s="203">
        <v>36</v>
      </c>
      <c r="I143" s="187">
        <f t="shared" si="1"/>
        <v>36000000</v>
      </c>
      <c r="J143" s="188" t="s">
        <v>1697</v>
      </c>
    </row>
    <row r="144" spans="1:10" ht="15.75" customHeight="1">
      <c r="A144" s="67"/>
      <c r="B144" s="67" t="s">
        <v>1833</v>
      </c>
      <c r="C144" s="198">
        <v>45670</v>
      </c>
      <c r="D144" s="67">
        <v>69716</v>
      </c>
      <c r="E144" s="67">
        <v>69728</v>
      </c>
      <c r="F144" s="197" t="s">
        <v>1826</v>
      </c>
      <c r="G144" s="197" t="s">
        <v>1827</v>
      </c>
      <c r="H144" s="203">
        <v>13</v>
      </c>
      <c r="I144" s="187">
        <f t="shared" si="1"/>
        <v>13000000</v>
      </c>
      <c r="J144" s="188" t="s">
        <v>1697</v>
      </c>
    </row>
    <row r="145" spans="1:26" ht="15.75" customHeight="1">
      <c r="A145" s="67"/>
      <c r="B145" s="67" t="s">
        <v>1834</v>
      </c>
      <c r="C145" s="198">
        <v>45670</v>
      </c>
      <c r="D145" s="67">
        <v>62616</v>
      </c>
      <c r="E145" s="67">
        <v>62620</v>
      </c>
      <c r="F145" s="197" t="s">
        <v>1826</v>
      </c>
      <c r="G145" s="197" t="s">
        <v>1827</v>
      </c>
      <c r="H145" s="203">
        <v>5</v>
      </c>
      <c r="I145" s="187">
        <f t="shared" si="1"/>
        <v>5000000</v>
      </c>
      <c r="J145" s="188" t="s">
        <v>1697</v>
      </c>
    </row>
    <row r="146" spans="1:26" ht="15.75" customHeight="1">
      <c r="A146" s="67"/>
      <c r="B146" s="67" t="s">
        <v>1835</v>
      </c>
      <c r="C146" s="198">
        <v>45670</v>
      </c>
      <c r="D146" s="67">
        <v>66935</v>
      </c>
      <c r="E146" s="67">
        <v>67097</v>
      </c>
      <c r="F146" s="197" t="s">
        <v>1826</v>
      </c>
      <c r="G146" s="197" t="s">
        <v>1827</v>
      </c>
      <c r="H146" s="203">
        <v>163</v>
      </c>
      <c r="I146" s="187">
        <f t="shared" si="1"/>
        <v>163000000</v>
      </c>
      <c r="J146" s="188" t="s">
        <v>1697</v>
      </c>
    </row>
    <row r="147" spans="1:26" ht="15.75" customHeight="1">
      <c r="A147" s="67"/>
      <c r="B147" s="67" t="s">
        <v>1836</v>
      </c>
      <c r="C147" s="198">
        <v>45670</v>
      </c>
      <c r="D147" s="67">
        <v>67098</v>
      </c>
      <c r="E147" s="67">
        <v>67279</v>
      </c>
      <c r="F147" s="197" t="s">
        <v>1826</v>
      </c>
      <c r="G147" s="197" t="s">
        <v>1827</v>
      </c>
      <c r="H147" s="203">
        <v>182</v>
      </c>
      <c r="I147" s="187">
        <f t="shared" si="1"/>
        <v>182000000</v>
      </c>
      <c r="J147" s="188" t="s">
        <v>1697</v>
      </c>
    </row>
    <row r="148" spans="1:26" ht="15.75" customHeight="1">
      <c r="A148" s="67"/>
      <c r="B148" s="67" t="s">
        <v>1837</v>
      </c>
      <c r="C148" s="198">
        <v>45670</v>
      </c>
      <c r="D148" s="67">
        <v>67280</v>
      </c>
      <c r="E148" s="67">
        <v>67451</v>
      </c>
      <c r="F148" s="197" t="s">
        <v>1826</v>
      </c>
      <c r="G148" s="197" t="s">
        <v>1827</v>
      </c>
      <c r="H148" s="203">
        <v>182</v>
      </c>
      <c r="I148" s="187">
        <f t="shared" si="1"/>
        <v>182000000</v>
      </c>
      <c r="J148" s="188" t="s">
        <v>1697</v>
      </c>
    </row>
    <row r="149" spans="1:26" ht="15.75" customHeight="1">
      <c r="A149" s="67"/>
      <c r="B149" s="67" t="s">
        <v>1838</v>
      </c>
      <c r="C149" s="198">
        <v>45670</v>
      </c>
      <c r="D149" s="67">
        <v>67675</v>
      </c>
      <c r="E149" s="67">
        <v>67717</v>
      </c>
      <c r="F149" s="197" t="s">
        <v>1826</v>
      </c>
      <c r="G149" s="197" t="s">
        <v>1827</v>
      </c>
      <c r="H149" s="203">
        <v>43</v>
      </c>
      <c r="I149" s="187">
        <f t="shared" si="1"/>
        <v>43000000</v>
      </c>
      <c r="J149" s="188" t="s">
        <v>1697</v>
      </c>
    </row>
    <row r="150" spans="1:26" ht="15.75" customHeight="1">
      <c r="A150" s="67"/>
      <c r="B150" s="67" t="s">
        <v>1829</v>
      </c>
      <c r="C150" s="198">
        <v>45670</v>
      </c>
      <c r="D150" s="67">
        <v>67452</v>
      </c>
      <c r="E150" s="67">
        <v>67674</v>
      </c>
      <c r="F150" s="197" t="s">
        <v>1826</v>
      </c>
      <c r="G150" s="197" t="s">
        <v>1827</v>
      </c>
      <c r="H150" s="203">
        <v>223</v>
      </c>
      <c r="I150" s="187">
        <f t="shared" si="1"/>
        <v>223000000</v>
      </c>
      <c r="J150" s="188" t="s">
        <v>1697</v>
      </c>
    </row>
    <row r="151" spans="1:26" ht="15.75" customHeight="1">
      <c r="A151" s="67"/>
      <c r="B151" s="67" t="s">
        <v>1830</v>
      </c>
      <c r="C151" s="198">
        <v>45670</v>
      </c>
      <c r="D151" s="67">
        <v>67718</v>
      </c>
      <c r="E151" s="67">
        <v>69715</v>
      </c>
      <c r="F151" s="197" t="s">
        <v>1826</v>
      </c>
      <c r="G151" s="197" t="s">
        <v>1827</v>
      </c>
      <c r="H151" s="203">
        <v>1998</v>
      </c>
      <c r="I151" s="187">
        <f t="shared" si="1"/>
        <v>1998000000</v>
      </c>
      <c r="J151" s="188" t="s">
        <v>1697</v>
      </c>
    </row>
    <row r="152" spans="1:26" ht="15.75" customHeight="1">
      <c r="A152" s="67"/>
      <c r="B152" s="67" t="s">
        <v>1827</v>
      </c>
      <c r="C152" s="204">
        <v>45288</v>
      </c>
      <c r="D152" s="67">
        <v>210701</v>
      </c>
      <c r="E152" s="67">
        <v>219700</v>
      </c>
      <c r="F152" s="197" t="s">
        <v>1839</v>
      </c>
      <c r="G152" s="197" t="s">
        <v>1840</v>
      </c>
      <c r="H152" s="203">
        <v>9000</v>
      </c>
      <c r="I152" s="187">
        <f>H152*500000</f>
        <v>4500000000</v>
      </c>
      <c r="J152" s="188" t="s">
        <v>1697</v>
      </c>
    </row>
    <row r="153" spans="1:26" ht="15.75" customHeight="1">
      <c r="A153" s="67"/>
      <c r="B153" s="67" t="s">
        <v>1827</v>
      </c>
      <c r="C153" s="198">
        <v>45048</v>
      </c>
      <c r="D153" s="67"/>
      <c r="E153" s="67"/>
      <c r="F153" s="197" t="s">
        <v>1826</v>
      </c>
      <c r="G153" s="197" t="s">
        <v>1841</v>
      </c>
      <c r="H153" s="203">
        <v>864</v>
      </c>
      <c r="I153" s="187">
        <f>H153*1000000</f>
        <v>864000000</v>
      </c>
      <c r="J153" s="188" t="s">
        <v>1697</v>
      </c>
    </row>
    <row r="154" spans="1:26" ht="15.75" customHeight="1">
      <c r="I154" s="202">
        <f>SUM(I129:I153)</f>
        <v>12167000000</v>
      </c>
    </row>
    <row r="155" spans="1:26" ht="15.75" customHeight="1">
      <c r="A155" s="175"/>
      <c r="B155" s="205" t="s">
        <v>1927</v>
      </c>
      <c r="C155" s="205" t="s">
        <v>1620</v>
      </c>
    </row>
    <row r="156" spans="1:26" ht="15.75" customHeight="1">
      <c r="A156" s="206"/>
      <c r="B156" s="207" t="s">
        <v>970</v>
      </c>
      <c r="C156" s="207">
        <f>+H111</f>
        <v>49682750000</v>
      </c>
      <c r="D156" s="67"/>
      <c r="E156" s="67"/>
      <c r="F156" s="67"/>
      <c r="G156" s="67"/>
      <c r="H156" s="67"/>
      <c r="I156" s="67"/>
      <c r="J156" s="189"/>
      <c r="K156" s="197"/>
      <c r="L156" s="67"/>
      <c r="M156" s="67"/>
      <c r="N156" s="67"/>
      <c r="O156" s="67"/>
      <c r="P156" s="67"/>
      <c r="Q156" s="67"/>
      <c r="R156" s="67"/>
      <c r="S156" s="67"/>
      <c r="T156" s="67"/>
      <c r="U156" s="67"/>
      <c r="V156" s="67"/>
      <c r="W156" s="67"/>
      <c r="X156" s="67"/>
      <c r="Y156" s="67"/>
      <c r="Z156" s="67"/>
    </row>
    <row r="157" spans="1:26" ht="15.75" customHeight="1">
      <c r="A157" s="206"/>
      <c r="B157" s="207" t="s">
        <v>1814</v>
      </c>
      <c r="C157" s="207">
        <f>+[2]PAGARES!G5</f>
        <v>12208927518</v>
      </c>
      <c r="D157" s="67"/>
      <c r="E157" s="67"/>
      <c r="F157" s="67"/>
      <c r="G157" s="67"/>
      <c r="H157" s="67"/>
      <c r="I157" s="67"/>
      <c r="J157" s="189"/>
      <c r="K157" s="197"/>
      <c r="L157" s="67"/>
      <c r="M157" s="67"/>
      <c r="N157" s="67"/>
      <c r="O157" s="67"/>
      <c r="P157" s="67"/>
      <c r="Q157" s="67"/>
      <c r="R157" s="67"/>
      <c r="S157" s="67"/>
      <c r="T157" s="67"/>
      <c r="U157" s="67"/>
      <c r="V157" s="67"/>
      <c r="W157" s="67"/>
      <c r="X157" s="67"/>
      <c r="Y157" s="67"/>
      <c r="Z157" s="67"/>
    </row>
    <row r="158" spans="1:26" ht="15.75" customHeight="1">
      <c r="A158" s="206"/>
      <c r="B158" s="207" t="s">
        <v>1815</v>
      </c>
      <c r="C158" s="207">
        <f>+[2]ACCIONES!I28</f>
        <v>12167000000</v>
      </c>
      <c r="D158" s="67"/>
      <c r="E158" s="67"/>
      <c r="F158" s="67"/>
      <c r="G158" s="67"/>
      <c r="H158" s="67"/>
      <c r="I158" s="67"/>
      <c r="J158" s="189"/>
      <c r="K158" s="197"/>
      <c r="L158" s="67"/>
      <c r="M158" s="67"/>
      <c r="N158" s="67"/>
      <c r="O158" s="67"/>
      <c r="P158" s="67"/>
      <c r="Q158" s="67"/>
      <c r="R158" s="67"/>
      <c r="S158" s="67"/>
      <c r="T158" s="67"/>
      <c r="U158" s="67"/>
      <c r="V158" s="67"/>
      <c r="W158" s="67"/>
      <c r="X158" s="67"/>
      <c r="Y158" s="67"/>
      <c r="Z158" s="67"/>
    </row>
    <row r="159" spans="1:26" ht="15.75" customHeight="1">
      <c r="A159" s="206"/>
      <c r="B159" s="207"/>
      <c r="C159" s="162">
        <f>SUM(C156:C158)</f>
        <v>74058677518</v>
      </c>
      <c r="D159" s="67"/>
      <c r="E159" s="67"/>
      <c r="F159" s="67"/>
      <c r="G159" s="67"/>
      <c r="H159" s="67"/>
      <c r="I159" s="67"/>
      <c r="J159" s="189"/>
      <c r="K159" s="197"/>
      <c r="L159" s="67"/>
      <c r="M159" s="67"/>
      <c r="N159" s="67"/>
      <c r="O159" s="67"/>
      <c r="P159" s="67"/>
      <c r="Q159" s="67"/>
      <c r="R159" s="67"/>
      <c r="S159" s="67"/>
      <c r="T159" s="67"/>
      <c r="U159" s="67"/>
      <c r="V159" s="67"/>
      <c r="W159" s="67"/>
      <c r="X159" s="67"/>
      <c r="Y159" s="67"/>
      <c r="Z159" s="67"/>
    </row>
    <row r="160" spans="1:26" ht="15.75" customHeight="1">
      <c r="A160" s="67"/>
      <c r="B160" s="70"/>
      <c r="C160" s="70">
        <v>74058677518</v>
      </c>
      <c r="D160" s="67"/>
      <c r="E160" s="67"/>
      <c r="F160" s="67"/>
      <c r="G160" s="67"/>
      <c r="H160" s="67"/>
      <c r="I160" s="67"/>
      <c r="J160" s="189"/>
      <c r="K160" s="197"/>
      <c r="L160" s="67"/>
      <c r="M160" s="67"/>
      <c r="N160" s="67"/>
      <c r="O160" s="67"/>
      <c r="P160" s="67"/>
      <c r="Q160" s="67"/>
      <c r="R160" s="67"/>
      <c r="S160" s="67"/>
      <c r="T160" s="67"/>
      <c r="U160" s="67"/>
      <c r="V160" s="67"/>
      <c r="W160" s="67"/>
      <c r="X160" s="67"/>
      <c r="Y160" s="67"/>
      <c r="Z160" s="67"/>
    </row>
    <row r="161" spans="1:26" ht="15.75" customHeight="1">
      <c r="A161" s="67"/>
      <c r="B161" s="67"/>
      <c r="C161" s="67"/>
      <c r="D161" s="67"/>
      <c r="E161" s="67"/>
      <c r="F161" s="67"/>
      <c r="G161" s="67"/>
      <c r="H161" s="67"/>
      <c r="I161" s="67"/>
      <c r="J161" s="189"/>
      <c r="K161" s="197"/>
      <c r="L161" s="67"/>
      <c r="M161" s="67"/>
      <c r="N161" s="67"/>
      <c r="O161" s="67"/>
      <c r="P161" s="67"/>
      <c r="Q161" s="67"/>
      <c r="R161" s="67"/>
      <c r="S161" s="67"/>
      <c r="T161" s="67"/>
      <c r="U161" s="67"/>
      <c r="V161" s="67"/>
      <c r="W161" s="67"/>
      <c r="X161" s="67"/>
      <c r="Y161" s="67"/>
      <c r="Z161" s="67"/>
    </row>
    <row r="162" spans="1:26" ht="15.75" customHeight="1">
      <c r="A162" s="67"/>
      <c r="B162" s="67"/>
      <c r="C162" s="67"/>
      <c r="D162" s="67"/>
      <c r="E162" s="67"/>
      <c r="F162" s="67"/>
      <c r="G162" s="67"/>
      <c r="H162" s="67"/>
      <c r="I162" s="67"/>
      <c r="J162" s="189"/>
      <c r="K162" s="197"/>
      <c r="L162" s="67"/>
      <c r="M162" s="67"/>
      <c r="N162" s="67"/>
      <c r="O162" s="67"/>
      <c r="P162" s="67"/>
      <c r="Q162" s="67"/>
      <c r="R162" s="67"/>
      <c r="S162" s="67"/>
      <c r="T162" s="67"/>
      <c r="U162" s="67"/>
      <c r="V162" s="67"/>
      <c r="W162" s="67"/>
      <c r="X162" s="67"/>
      <c r="Y162" s="67"/>
      <c r="Z162" s="67"/>
    </row>
    <row r="163" spans="1:26" ht="15.75" customHeight="1">
      <c r="A163" s="67"/>
      <c r="B163" s="67"/>
      <c r="C163" s="67"/>
      <c r="D163" s="67"/>
      <c r="E163" s="67"/>
      <c r="F163" s="67"/>
      <c r="G163" s="67"/>
      <c r="H163" s="67"/>
      <c r="I163" s="67"/>
      <c r="J163" s="189"/>
      <c r="K163" s="197"/>
      <c r="L163" s="67"/>
      <c r="M163" s="67"/>
      <c r="N163" s="67"/>
      <c r="O163" s="67"/>
      <c r="P163" s="67"/>
      <c r="Q163" s="67"/>
      <c r="R163" s="67"/>
      <c r="S163" s="67"/>
      <c r="T163" s="67"/>
      <c r="U163" s="67"/>
      <c r="V163" s="67"/>
      <c r="W163" s="67"/>
      <c r="X163" s="67"/>
      <c r="Y163" s="67"/>
      <c r="Z163" s="67"/>
    </row>
    <row r="164" spans="1:26" ht="15.75" customHeight="1">
      <c r="A164" s="67"/>
      <c r="B164" s="67"/>
      <c r="C164" s="67"/>
      <c r="D164" s="67"/>
      <c r="E164" s="67"/>
      <c r="F164" s="67"/>
      <c r="G164" s="67"/>
      <c r="H164" s="67"/>
      <c r="I164" s="67"/>
      <c r="J164" s="189"/>
      <c r="K164" s="197"/>
      <c r="L164" s="67"/>
      <c r="M164" s="67"/>
      <c r="N164" s="67"/>
      <c r="O164" s="67"/>
      <c r="P164" s="67"/>
      <c r="Q164" s="67"/>
      <c r="R164" s="67"/>
      <c r="S164" s="67"/>
      <c r="T164" s="67"/>
      <c r="U164" s="67"/>
      <c r="V164" s="67"/>
      <c r="W164" s="67"/>
      <c r="X164" s="67"/>
      <c r="Y164" s="67"/>
      <c r="Z164" s="67"/>
    </row>
    <row r="165" spans="1:26" ht="15.75" customHeight="1">
      <c r="J165" s="189"/>
      <c r="K165" s="197"/>
      <c r="O165" s="67"/>
      <c r="P165" s="67"/>
      <c r="Q165" s="67"/>
      <c r="R165" s="67"/>
      <c r="S165" s="67"/>
      <c r="T165" s="67"/>
      <c r="U165" s="67"/>
      <c r="V165" s="67"/>
      <c r="W165" s="67"/>
      <c r="X165" s="67"/>
      <c r="Y165" s="67"/>
      <c r="Z165" s="67"/>
    </row>
    <row r="166" spans="1:26" ht="15.75" customHeight="1">
      <c r="J166" s="189"/>
      <c r="K166" s="197"/>
      <c r="O166" s="67"/>
      <c r="P166" s="67"/>
      <c r="Q166" s="67"/>
      <c r="R166" s="67"/>
      <c r="S166" s="67"/>
      <c r="T166" s="67"/>
      <c r="U166" s="67"/>
      <c r="V166" s="67"/>
      <c r="W166" s="67"/>
      <c r="X166" s="67"/>
      <c r="Y166" s="67"/>
      <c r="Z166" s="67"/>
    </row>
    <row r="167" spans="1:26" ht="15.75" customHeight="1">
      <c r="J167" s="189"/>
      <c r="K167" s="197"/>
      <c r="O167" s="67"/>
      <c r="P167" s="67"/>
      <c r="Q167" s="67"/>
      <c r="R167" s="67"/>
      <c r="S167" s="67"/>
      <c r="T167" s="67"/>
      <c r="U167" s="67"/>
      <c r="V167" s="67"/>
      <c r="W167" s="67"/>
      <c r="X167" s="67"/>
      <c r="Y167" s="67"/>
      <c r="Z167" s="67"/>
    </row>
    <row r="168" spans="1:26" ht="15.75" customHeight="1">
      <c r="J168" s="189"/>
      <c r="K168" s="197"/>
      <c r="O168" s="67"/>
      <c r="P168" s="67"/>
      <c r="Q168" s="67"/>
      <c r="R168" s="67"/>
      <c r="S168" s="67"/>
      <c r="T168" s="67"/>
      <c r="U168" s="67"/>
      <c r="V168" s="67"/>
      <c r="W168" s="67"/>
      <c r="X168" s="67"/>
      <c r="Y168" s="67"/>
      <c r="Z168" s="67"/>
    </row>
    <row r="169" spans="1:26" ht="15.75" customHeight="1">
      <c r="J169" s="189"/>
      <c r="K169" s="197"/>
      <c r="O169" s="67"/>
      <c r="P169" s="67"/>
      <c r="Q169" s="67"/>
      <c r="R169" s="67"/>
      <c r="S169" s="67"/>
      <c r="T169" s="67"/>
      <c r="U169" s="67"/>
      <c r="V169" s="67"/>
      <c r="W169" s="67"/>
      <c r="X169" s="67"/>
      <c r="Y169" s="67"/>
      <c r="Z169" s="67"/>
    </row>
    <row r="170" spans="1:26" ht="15.75" customHeight="1">
      <c r="J170" s="189"/>
      <c r="K170" s="197"/>
      <c r="O170" s="67"/>
      <c r="P170" s="67"/>
      <c r="Q170" s="67"/>
      <c r="R170" s="67"/>
      <c r="S170" s="67"/>
      <c r="T170" s="67"/>
      <c r="U170" s="67"/>
      <c r="V170" s="67"/>
      <c r="W170" s="67"/>
      <c r="X170" s="67"/>
      <c r="Y170" s="67"/>
      <c r="Z170" s="67"/>
    </row>
    <row r="171" spans="1:26" ht="15.75" customHeight="1">
      <c r="J171" s="189"/>
      <c r="K171" s="197"/>
      <c r="O171" s="67"/>
      <c r="P171" s="67"/>
      <c r="Q171" s="67"/>
      <c r="R171" s="67"/>
      <c r="S171" s="67"/>
      <c r="T171" s="67"/>
      <c r="U171" s="67"/>
      <c r="V171" s="67"/>
      <c r="W171" s="67"/>
      <c r="X171" s="67"/>
      <c r="Y171" s="67"/>
      <c r="Z171" s="67"/>
    </row>
    <row r="172" spans="1:26" ht="15.75" customHeight="1">
      <c r="J172" s="189"/>
      <c r="K172" s="197"/>
      <c r="O172" s="67"/>
      <c r="P172" s="67"/>
      <c r="Q172" s="67"/>
      <c r="R172" s="67"/>
      <c r="S172" s="67"/>
      <c r="T172" s="67"/>
      <c r="U172" s="67"/>
      <c r="V172" s="67"/>
      <c r="W172" s="67"/>
      <c r="X172" s="67"/>
      <c r="Y172" s="67"/>
      <c r="Z172" s="67"/>
    </row>
    <row r="173" spans="1:26" ht="15.75" customHeight="1">
      <c r="J173" s="189"/>
      <c r="K173" s="197"/>
      <c r="O173" s="67"/>
      <c r="P173" s="67"/>
      <c r="Q173" s="67"/>
      <c r="R173" s="67"/>
      <c r="S173" s="67"/>
      <c r="T173" s="67"/>
      <c r="U173" s="67"/>
      <c r="V173" s="67"/>
      <c r="W173" s="67"/>
      <c r="X173" s="67"/>
      <c r="Y173" s="67"/>
      <c r="Z173" s="67"/>
    </row>
    <row r="174" spans="1:26" ht="15.75" customHeight="1">
      <c r="J174" s="189"/>
      <c r="K174" s="197"/>
      <c r="O174" s="67"/>
      <c r="P174" s="67"/>
      <c r="Q174" s="67"/>
      <c r="R174" s="67"/>
      <c r="S174" s="67"/>
      <c r="T174" s="67"/>
      <c r="U174" s="67"/>
      <c r="V174" s="67"/>
      <c r="W174" s="67"/>
      <c r="X174" s="67"/>
      <c r="Y174" s="67"/>
      <c r="Z174" s="67"/>
    </row>
    <row r="175" spans="1:26" ht="15.75" customHeight="1">
      <c r="J175" s="189"/>
      <c r="K175" s="197"/>
      <c r="O175" s="67"/>
      <c r="P175" s="67"/>
      <c r="Q175" s="67"/>
      <c r="R175" s="67"/>
      <c r="S175" s="67"/>
      <c r="T175" s="67"/>
      <c r="U175" s="67"/>
      <c r="V175" s="67"/>
      <c r="W175" s="67"/>
      <c r="X175" s="67"/>
      <c r="Y175" s="67"/>
      <c r="Z175" s="67"/>
    </row>
    <row r="176" spans="1:26" ht="15.75" customHeight="1">
      <c r="J176" s="189"/>
      <c r="K176" s="197"/>
      <c r="O176" s="67"/>
      <c r="P176" s="67"/>
      <c r="Q176" s="67"/>
      <c r="R176" s="67"/>
      <c r="S176" s="67"/>
      <c r="T176" s="67"/>
      <c r="U176" s="67"/>
      <c r="V176" s="67"/>
      <c r="W176" s="67"/>
      <c r="X176" s="67"/>
      <c r="Y176" s="67"/>
      <c r="Z176" s="67"/>
    </row>
    <row r="177" spans="10:26" ht="15.75" customHeight="1">
      <c r="J177" s="189"/>
      <c r="K177" s="197"/>
      <c r="O177" s="67"/>
      <c r="P177" s="67"/>
      <c r="Q177" s="67"/>
      <c r="R177" s="67"/>
      <c r="S177" s="67"/>
      <c r="T177" s="67"/>
      <c r="U177" s="67"/>
      <c r="V177" s="67"/>
      <c r="W177" s="67"/>
      <c r="X177" s="67"/>
      <c r="Y177" s="67"/>
      <c r="Z177" s="67"/>
    </row>
    <row r="178" spans="10:26" ht="15.75" customHeight="1">
      <c r="J178" s="189"/>
      <c r="K178" s="197"/>
      <c r="O178" s="67"/>
      <c r="P178" s="67"/>
      <c r="Q178" s="67"/>
      <c r="R178" s="67"/>
      <c r="S178" s="67"/>
      <c r="T178" s="67"/>
      <c r="U178" s="67"/>
      <c r="V178" s="67"/>
      <c r="W178" s="67"/>
      <c r="X178" s="67"/>
      <c r="Y178" s="67"/>
      <c r="Z178" s="67"/>
    </row>
    <row r="179" spans="10:26" ht="15.75" customHeight="1">
      <c r="J179" s="189"/>
      <c r="K179" s="197"/>
      <c r="O179" s="67"/>
      <c r="P179" s="67"/>
      <c r="Q179" s="67"/>
      <c r="R179" s="67"/>
      <c r="S179" s="67"/>
      <c r="T179" s="67"/>
      <c r="U179" s="67"/>
      <c r="V179" s="67"/>
      <c r="W179" s="67"/>
      <c r="X179" s="67"/>
      <c r="Y179" s="67"/>
      <c r="Z179" s="67"/>
    </row>
    <row r="180" spans="10:26" ht="15.75" customHeight="1">
      <c r="J180" s="189"/>
      <c r="K180" s="197"/>
      <c r="O180" s="67"/>
      <c r="P180" s="67"/>
      <c r="Q180" s="67"/>
      <c r="R180" s="67"/>
      <c r="S180" s="67"/>
      <c r="T180" s="67"/>
      <c r="U180" s="67"/>
      <c r="V180" s="67"/>
      <c r="W180" s="67"/>
      <c r="X180" s="67"/>
      <c r="Y180" s="67"/>
      <c r="Z180" s="67"/>
    </row>
    <row r="181" spans="10:26" ht="15.75" customHeight="1">
      <c r="J181" s="189"/>
      <c r="K181" s="197"/>
      <c r="O181" s="67"/>
      <c r="P181" s="67"/>
      <c r="Q181" s="67"/>
      <c r="R181" s="67"/>
      <c r="S181" s="67"/>
      <c r="T181" s="67"/>
      <c r="U181" s="67"/>
      <c r="V181" s="67"/>
      <c r="W181" s="67"/>
      <c r="X181" s="67"/>
      <c r="Y181" s="67"/>
      <c r="Z181" s="67"/>
    </row>
    <row r="182" spans="10:26" ht="15.75" customHeight="1">
      <c r="J182" s="189"/>
      <c r="K182" s="197"/>
      <c r="O182" s="67"/>
      <c r="P182" s="67"/>
      <c r="Q182" s="67"/>
      <c r="R182" s="67"/>
      <c r="S182" s="67"/>
      <c r="T182" s="67"/>
      <c r="U182" s="67"/>
      <c r="V182" s="67"/>
      <c r="W182" s="67"/>
      <c r="X182" s="67"/>
      <c r="Y182" s="67"/>
      <c r="Z182" s="67"/>
    </row>
    <row r="183" spans="10:26" ht="15.75" customHeight="1">
      <c r="J183" s="189"/>
      <c r="K183" s="197"/>
      <c r="O183" s="67"/>
      <c r="P183" s="67"/>
      <c r="Q183" s="67"/>
      <c r="R183" s="67"/>
      <c r="S183" s="67"/>
      <c r="T183" s="67"/>
      <c r="U183" s="67"/>
      <c r="V183" s="67"/>
      <c r="W183" s="67"/>
      <c r="X183" s="67"/>
      <c r="Y183" s="67"/>
      <c r="Z183" s="67"/>
    </row>
    <row r="184" spans="10:26" ht="15.75" customHeight="1">
      <c r="J184" s="189"/>
      <c r="K184" s="197"/>
      <c r="O184" s="67"/>
      <c r="P184" s="67"/>
      <c r="Q184" s="67"/>
      <c r="R184" s="67"/>
      <c r="S184" s="67"/>
      <c r="T184" s="67"/>
      <c r="U184" s="67"/>
      <c r="V184" s="67"/>
      <c r="W184" s="67"/>
      <c r="X184" s="67"/>
      <c r="Y184" s="67"/>
      <c r="Z184" s="67"/>
    </row>
    <row r="185" spans="10:26" ht="15.75" customHeight="1">
      <c r="J185" s="189"/>
      <c r="K185" s="197"/>
      <c r="O185" s="67"/>
      <c r="P185" s="67"/>
      <c r="Q185" s="67"/>
      <c r="R185" s="67"/>
      <c r="S185" s="67"/>
      <c r="T185" s="67"/>
      <c r="U185" s="67"/>
      <c r="V185" s="67"/>
      <c r="W185" s="67"/>
      <c r="X185" s="67"/>
      <c r="Y185" s="67"/>
      <c r="Z185" s="67"/>
    </row>
    <row r="186" spans="10:26" ht="15.75" customHeight="1">
      <c r="J186" s="189"/>
      <c r="K186" s="197"/>
      <c r="O186" s="67"/>
      <c r="P186" s="67"/>
      <c r="Q186" s="67"/>
      <c r="R186" s="67"/>
      <c r="S186" s="67"/>
      <c r="T186" s="67"/>
      <c r="U186" s="67"/>
      <c r="V186" s="67"/>
      <c r="W186" s="67"/>
      <c r="X186" s="67"/>
      <c r="Y186" s="67"/>
      <c r="Z186" s="67"/>
    </row>
    <row r="187" spans="10:26" ht="15.75" customHeight="1">
      <c r="J187" s="189"/>
      <c r="K187" s="197"/>
      <c r="O187" s="67"/>
      <c r="P187" s="67"/>
      <c r="Q187" s="67"/>
      <c r="R187" s="67"/>
      <c r="S187" s="67"/>
      <c r="T187" s="67"/>
      <c r="U187" s="67"/>
      <c r="V187" s="67"/>
      <c r="W187" s="67"/>
      <c r="X187" s="67"/>
      <c r="Y187" s="67"/>
      <c r="Z187" s="67"/>
    </row>
    <row r="188" spans="10:26" ht="15.75" customHeight="1">
      <c r="J188" s="189"/>
      <c r="K188" s="197"/>
      <c r="O188" s="67"/>
      <c r="P188" s="67"/>
      <c r="Q188" s="67"/>
      <c r="R188" s="67"/>
      <c r="S188" s="67"/>
      <c r="T188" s="67"/>
      <c r="U188" s="67"/>
      <c r="V188" s="67"/>
      <c r="W188" s="67"/>
      <c r="X188" s="67"/>
      <c r="Y188" s="67"/>
      <c r="Z188" s="67"/>
    </row>
    <row r="189" spans="10:26" ht="15.75" customHeight="1">
      <c r="J189" s="189"/>
      <c r="K189" s="197"/>
      <c r="O189" s="67"/>
      <c r="P189" s="67"/>
      <c r="Q189" s="67"/>
      <c r="R189" s="67"/>
      <c r="S189" s="67"/>
      <c r="T189" s="67"/>
      <c r="U189" s="67"/>
      <c r="V189" s="67"/>
      <c r="W189" s="67"/>
      <c r="X189" s="67"/>
      <c r="Y189" s="67"/>
      <c r="Z189" s="67"/>
    </row>
    <row r="190" spans="10:26" ht="15.75" customHeight="1">
      <c r="J190" s="189"/>
      <c r="K190" s="197"/>
      <c r="O190" s="67"/>
      <c r="P190" s="67"/>
      <c r="Q190" s="67"/>
      <c r="R190" s="67"/>
      <c r="S190" s="67"/>
      <c r="T190" s="67"/>
      <c r="U190" s="67"/>
      <c r="V190" s="67"/>
      <c r="W190" s="67"/>
      <c r="X190" s="67"/>
      <c r="Y190" s="67"/>
      <c r="Z190" s="67"/>
    </row>
    <row r="191" spans="10:26" ht="15.75" customHeight="1">
      <c r="J191" s="189"/>
      <c r="K191" s="197"/>
      <c r="O191" s="67"/>
      <c r="P191" s="67"/>
      <c r="Q191" s="67"/>
      <c r="R191" s="67"/>
      <c r="S191" s="67"/>
      <c r="T191" s="67"/>
      <c r="U191" s="67"/>
      <c r="V191" s="67"/>
      <c r="W191" s="67"/>
      <c r="X191" s="67"/>
      <c r="Y191" s="67"/>
      <c r="Z191" s="67"/>
    </row>
    <row r="192" spans="10:26" ht="15.75" customHeight="1">
      <c r="J192" s="189"/>
      <c r="K192" s="197"/>
      <c r="O192" s="67"/>
      <c r="P192" s="67"/>
      <c r="Q192" s="67"/>
      <c r="R192" s="67"/>
      <c r="S192" s="67"/>
      <c r="T192" s="67"/>
      <c r="U192" s="67"/>
      <c r="V192" s="67"/>
      <c r="W192" s="67"/>
      <c r="X192" s="67"/>
      <c r="Y192" s="67"/>
      <c r="Z192" s="67"/>
    </row>
    <row r="193" spans="10:26" ht="15.75" customHeight="1">
      <c r="J193" s="189"/>
      <c r="K193" s="197"/>
      <c r="O193" s="67"/>
      <c r="P193" s="67"/>
      <c r="Q193" s="67"/>
      <c r="R193" s="67"/>
      <c r="S193" s="67"/>
      <c r="T193" s="67"/>
      <c r="U193" s="67"/>
      <c r="V193" s="67"/>
      <c r="W193" s="67"/>
      <c r="X193" s="67"/>
      <c r="Y193" s="67"/>
      <c r="Z193" s="67"/>
    </row>
    <row r="194" spans="10:26" ht="15.75" customHeight="1">
      <c r="J194" s="189"/>
      <c r="K194" s="197"/>
      <c r="O194" s="67"/>
      <c r="P194" s="67"/>
      <c r="Q194" s="67"/>
      <c r="R194" s="67"/>
      <c r="S194" s="67"/>
      <c r="T194" s="67"/>
      <c r="U194" s="67"/>
      <c r="V194" s="67"/>
      <c r="W194" s="67"/>
      <c r="X194" s="67"/>
      <c r="Y194" s="67"/>
      <c r="Z194" s="67"/>
    </row>
    <row r="195" spans="10:26" ht="15.75" customHeight="1">
      <c r="J195" s="189"/>
      <c r="K195" s="197"/>
      <c r="O195" s="67"/>
      <c r="P195" s="67"/>
      <c r="Q195" s="67"/>
      <c r="R195" s="67"/>
      <c r="S195" s="67"/>
      <c r="T195" s="67"/>
      <c r="U195" s="67"/>
      <c r="V195" s="67"/>
      <c r="W195" s="67"/>
      <c r="X195" s="67"/>
      <c r="Y195" s="67"/>
      <c r="Z195" s="67"/>
    </row>
    <row r="196" spans="10:26" ht="15.75" customHeight="1">
      <c r="J196" s="189"/>
      <c r="K196" s="197"/>
      <c r="O196" s="67"/>
      <c r="P196" s="67"/>
      <c r="Q196" s="67"/>
      <c r="R196" s="67"/>
      <c r="S196" s="67"/>
      <c r="T196" s="67"/>
      <c r="U196" s="67"/>
      <c r="V196" s="67"/>
      <c r="W196" s="67"/>
      <c r="X196" s="67"/>
      <c r="Y196" s="67"/>
      <c r="Z196" s="67"/>
    </row>
    <row r="197" spans="10:26" ht="15.75" customHeight="1">
      <c r="J197" s="189"/>
      <c r="K197" s="197"/>
      <c r="O197" s="67"/>
      <c r="P197" s="67"/>
      <c r="Q197" s="67"/>
      <c r="R197" s="67"/>
      <c r="S197" s="67"/>
      <c r="T197" s="67"/>
      <c r="U197" s="67"/>
      <c r="V197" s="67"/>
      <c r="W197" s="67"/>
      <c r="X197" s="67"/>
      <c r="Y197" s="67"/>
      <c r="Z197" s="67"/>
    </row>
    <row r="198" spans="10:26" ht="15.75" customHeight="1">
      <c r="J198" s="189"/>
      <c r="K198" s="197"/>
      <c r="O198" s="67"/>
      <c r="P198" s="67"/>
      <c r="Q198" s="67"/>
      <c r="R198" s="67"/>
      <c r="S198" s="67"/>
      <c r="T198" s="67"/>
      <c r="U198" s="67"/>
      <c r="V198" s="67"/>
      <c r="W198" s="67"/>
      <c r="X198" s="67"/>
      <c r="Y198" s="67"/>
      <c r="Z198" s="67"/>
    </row>
    <row r="199" spans="10:26" ht="15.75" customHeight="1">
      <c r="J199" s="189"/>
      <c r="K199" s="197"/>
      <c r="O199" s="67"/>
      <c r="P199" s="67"/>
      <c r="Q199" s="67"/>
      <c r="R199" s="67"/>
      <c r="S199" s="67"/>
      <c r="T199" s="67"/>
      <c r="U199" s="67"/>
      <c r="V199" s="67"/>
      <c r="W199" s="67"/>
      <c r="X199" s="67"/>
      <c r="Y199" s="67"/>
      <c r="Z199" s="67"/>
    </row>
    <row r="200" spans="10:26" ht="15.75" customHeight="1">
      <c r="J200" s="189"/>
      <c r="K200" s="197"/>
      <c r="O200" s="67"/>
      <c r="P200" s="67"/>
      <c r="Q200" s="67"/>
      <c r="R200" s="67"/>
      <c r="S200" s="67"/>
      <c r="T200" s="67"/>
      <c r="U200" s="67"/>
      <c r="V200" s="67"/>
      <c r="W200" s="67"/>
      <c r="X200" s="67"/>
      <c r="Y200" s="67"/>
      <c r="Z200" s="67"/>
    </row>
    <row r="201" spans="10:26" ht="15.75" customHeight="1">
      <c r="J201" s="189"/>
      <c r="K201" s="197"/>
      <c r="O201" s="67"/>
      <c r="P201" s="67"/>
      <c r="Q201" s="67"/>
      <c r="R201" s="67"/>
      <c r="S201" s="67"/>
      <c r="T201" s="67"/>
      <c r="U201" s="67"/>
      <c r="V201" s="67"/>
      <c r="W201" s="67"/>
      <c r="X201" s="67"/>
      <c r="Y201" s="67"/>
      <c r="Z201" s="67"/>
    </row>
    <row r="202" spans="10:26" ht="15.75" customHeight="1">
      <c r="J202" s="189"/>
      <c r="K202" s="197"/>
      <c r="O202" s="67"/>
      <c r="P202" s="67"/>
      <c r="Q202" s="67"/>
      <c r="R202" s="67"/>
      <c r="S202" s="67"/>
      <c r="T202" s="67"/>
      <c r="U202" s="67"/>
      <c r="V202" s="67"/>
      <c r="W202" s="67"/>
      <c r="X202" s="67"/>
      <c r="Y202" s="67"/>
      <c r="Z202" s="67"/>
    </row>
    <row r="203" spans="10:26" ht="15.75" customHeight="1">
      <c r="J203" s="189"/>
      <c r="K203" s="197"/>
      <c r="O203" s="67"/>
      <c r="P203" s="67"/>
      <c r="Q203" s="67"/>
      <c r="R203" s="67"/>
      <c r="S203" s="67"/>
      <c r="T203" s="67"/>
      <c r="U203" s="67"/>
      <c r="V203" s="67"/>
      <c r="W203" s="67"/>
      <c r="X203" s="67"/>
      <c r="Y203" s="67"/>
      <c r="Z203" s="67"/>
    </row>
    <row r="204" spans="10:26" ht="15.75" customHeight="1">
      <c r="J204" s="189"/>
      <c r="K204" s="197"/>
      <c r="O204" s="67"/>
      <c r="P204" s="67"/>
      <c r="Q204" s="67"/>
      <c r="R204" s="67"/>
      <c r="S204" s="67"/>
      <c r="T204" s="67"/>
      <c r="U204" s="67"/>
      <c r="V204" s="67"/>
      <c r="W204" s="67"/>
      <c r="X204" s="67"/>
      <c r="Y204" s="67"/>
      <c r="Z204" s="67"/>
    </row>
    <row r="205" spans="10:26" ht="15.75" customHeight="1">
      <c r="J205" s="189"/>
      <c r="K205" s="197"/>
      <c r="O205" s="67"/>
      <c r="P205" s="67"/>
      <c r="Q205" s="67"/>
      <c r="R205" s="67"/>
      <c r="S205" s="67"/>
      <c r="T205" s="67"/>
      <c r="U205" s="67"/>
      <c r="V205" s="67"/>
      <c r="W205" s="67"/>
      <c r="X205" s="67"/>
      <c r="Y205" s="67"/>
      <c r="Z205" s="67"/>
    </row>
    <row r="206" spans="10:26" ht="15.75" customHeight="1">
      <c r="J206" s="189"/>
      <c r="K206" s="197"/>
      <c r="O206" s="67"/>
      <c r="P206" s="67"/>
      <c r="Q206" s="67"/>
      <c r="R206" s="67"/>
      <c r="S206" s="67"/>
      <c r="T206" s="67"/>
      <c r="U206" s="67"/>
      <c r="V206" s="67"/>
      <c r="W206" s="67"/>
      <c r="X206" s="67"/>
      <c r="Y206" s="67"/>
      <c r="Z206" s="67"/>
    </row>
    <row r="207" spans="10:26" ht="15.75" customHeight="1">
      <c r="J207" s="189"/>
      <c r="K207" s="197"/>
      <c r="O207" s="67"/>
      <c r="P207" s="67"/>
      <c r="Q207" s="67"/>
      <c r="R207" s="67"/>
      <c r="S207" s="67"/>
      <c r="T207" s="67"/>
      <c r="U207" s="67"/>
      <c r="V207" s="67"/>
      <c r="W207" s="67"/>
      <c r="X207" s="67"/>
      <c r="Y207" s="67"/>
      <c r="Z207" s="67"/>
    </row>
    <row r="208" spans="10:26" ht="15.75" customHeight="1">
      <c r="J208" s="189"/>
      <c r="K208" s="197"/>
      <c r="O208" s="67"/>
      <c r="P208" s="67"/>
      <c r="Q208" s="67"/>
      <c r="R208" s="67"/>
      <c r="S208" s="67"/>
      <c r="T208" s="67"/>
      <c r="U208" s="67"/>
      <c r="V208" s="67"/>
      <c r="W208" s="67"/>
      <c r="X208" s="67"/>
      <c r="Y208" s="67"/>
      <c r="Z208" s="67"/>
    </row>
    <row r="209" spans="10:26" ht="15.75" customHeight="1">
      <c r="J209" s="189"/>
      <c r="K209" s="197"/>
      <c r="O209" s="67"/>
      <c r="P209" s="67"/>
      <c r="Q209" s="67"/>
      <c r="R209" s="67"/>
      <c r="S209" s="67"/>
      <c r="T209" s="67"/>
      <c r="U209" s="67"/>
      <c r="V209" s="67"/>
      <c r="W209" s="67"/>
      <c r="X209" s="67"/>
      <c r="Y209" s="67"/>
      <c r="Z209" s="67"/>
    </row>
    <row r="210" spans="10:26" ht="15.75" customHeight="1">
      <c r="J210" s="189"/>
      <c r="K210" s="197"/>
      <c r="O210" s="67"/>
      <c r="P210" s="67"/>
      <c r="Q210" s="67"/>
      <c r="R210" s="67"/>
      <c r="S210" s="67"/>
      <c r="T210" s="67"/>
      <c r="U210" s="67"/>
      <c r="V210" s="67"/>
      <c r="W210" s="67"/>
      <c r="X210" s="67"/>
      <c r="Y210" s="67"/>
      <c r="Z210" s="67"/>
    </row>
    <row r="211" spans="10:26" ht="15.75" customHeight="1">
      <c r="J211" s="189"/>
      <c r="K211" s="197"/>
      <c r="O211" s="67"/>
      <c r="P211" s="67"/>
      <c r="Q211" s="67"/>
      <c r="R211" s="67"/>
      <c r="S211" s="67"/>
      <c r="T211" s="67"/>
      <c r="U211" s="67"/>
      <c r="V211" s="67"/>
      <c r="W211" s="67"/>
      <c r="X211" s="67"/>
      <c r="Y211" s="67"/>
      <c r="Z211" s="67"/>
    </row>
    <row r="212" spans="10:26" ht="15.75" customHeight="1">
      <c r="J212" s="189"/>
      <c r="K212" s="197"/>
      <c r="O212" s="67"/>
      <c r="P212" s="67"/>
      <c r="Q212" s="67"/>
      <c r="R212" s="67"/>
      <c r="S212" s="67"/>
      <c r="T212" s="67"/>
      <c r="U212" s="67"/>
      <c r="V212" s="67"/>
      <c r="W212" s="67"/>
      <c r="X212" s="67"/>
      <c r="Y212" s="67"/>
      <c r="Z212" s="67"/>
    </row>
    <row r="213" spans="10:26" ht="15.75" customHeight="1">
      <c r="J213" s="189"/>
      <c r="K213" s="197"/>
      <c r="O213" s="67"/>
      <c r="P213" s="67"/>
      <c r="Q213" s="67"/>
      <c r="R213" s="67"/>
      <c r="S213" s="67"/>
      <c r="T213" s="67"/>
      <c r="U213" s="67"/>
      <c r="V213" s="67"/>
      <c r="W213" s="67"/>
      <c r="X213" s="67"/>
      <c r="Y213" s="67"/>
      <c r="Z213" s="67"/>
    </row>
    <row r="214" spans="10:26" ht="15.75" customHeight="1">
      <c r="J214" s="189"/>
      <c r="K214" s="197"/>
      <c r="O214" s="67"/>
      <c r="P214" s="67"/>
      <c r="Q214" s="67"/>
      <c r="R214" s="67"/>
      <c r="S214" s="67"/>
      <c r="T214" s="67"/>
      <c r="U214" s="67"/>
      <c r="V214" s="67"/>
      <c r="W214" s="67"/>
      <c r="X214" s="67"/>
      <c r="Y214" s="67"/>
      <c r="Z214" s="67"/>
    </row>
    <row r="215" spans="10:26" ht="15.75" customHeight="1">
      <c r="J215" s="189"/>
      <c r="K215" s="197"/>
      <c r="O215" s="67"/>
      <c r="P215" s="67"/>
      <c r="Q215" s="67"/>
      <c r="R215" s="67"/>
      <c r="S215" s="67"/>
      <c r="T215" s="67"/>
      <c r="U215" s="67"/>
      <c r="V215" s="67"/>
      <c r="W215" s="67"/>
      <c r="X215" s="67"/>
      <c r="Y215" s="67"/>
      <c r="Z215" s="67"/>
    </row>
    <row r="216" spans="10:26" ht="15.75" customHeight="1">
      <c r="J216" s="189"/>
      <c r="K216" s="197"/>
      <c r="O216" s="67"/>
      <c r="P216" s="67"/>
      <c r="Q216" s="67"/>
      <c r="R216" s="67"/>
      <c r="S216" s="67"/>
      <c r="T216" s="67"/>
      <c r="U216" s="67"/>
      <c r="V216" s="67"/>
      <c r="W216" s="67"/>
      <c r="X216" s="67"/>
      <c r="Y216" s="67"/>
      <c r="Z216" s="67"/>
    </row>
    <row r="217" spans="10:26" ht="15.75" customHeight="1">
      <c r="J217" s="189"/>
      <c r="K217" s="197"/>
      <c r="O217" s="67"/>
      <c r="P217" s="67"/>
      <c r="Q217" s="67"/>
      <c r="R217" s="67"/>
      <c r="S217" s="67"/>
      <c r="T217" s="67"/>
      <c r="U217" s="67"/>
      <c r="V217" s="67"/>
      <c r="W217" s="67"/>
      <c r="X217" s="67"/>
      <c r="Y217" s="67"/>
      <c r="Z217" s="67"/>
    </row>
    <row r="218" spans="10:26" ht="15.75" customHeight="1">
      <c r="J218" s="189"/>
      <c r="K218" s="197"/>
      <c r="O218" s="67"/>
      <c r="P218" s="67"/>
      <c r="Q218" s="67"/>
      <c r="R218" s="67"/>
      <c r="S218" s="67"/>
      <c r="T218" s="67"/>
      <c r="U218" s="67"/>
      <c r="V218" s="67"/>
      <c r="W218" s="67"/>
      <c r="X218" s="67"/>
      <c r="Y218" s="67"/>
      <c r="Z218" s="67"/>
    </row>
    <row r="219" spans="10:26" ht="15.75" customHeight="1">
      <c r="J219" s="189"/>
      <c r="K219" s="197"/>
      <c r="O219" s="67"/>
      <c r="P219" s="67"/>
      <c r="Q219" s="67"/>
      <c r="R219" s="67"/>
      <c r="S219" s="67"/>
      <c r="T219" s="67"/>
      <c r="U219" s="67"/>
      <c r="V219" s="67"/>
      <c r="W219" s="67"/>
      <c r="X219" s="67"/>
      <c r="Y219" s="67"/>
      <c r="Z219" s="67"/>
    </row>
    <row r="220" spans="10:26" ht="15.75" customHeight="1">
      <c r="J220" s="189"/>
      <c r="K220" s="197"/>
      <c r="O220" s="67"/>
      <c r="P220" s="67"/>
      <c r="Q220" s="67"/>
      <c r="R220" s="67"/>
      <c r="S220" s="67"/>
      <c r="T220" s="67"/>
      <c r="U220" s="67"/>
      <c r="V220" s="67"/>
      <c r="W220" s="67"/>
      <c r="X220" s="67"/>
      <c r="Y220" s="67"/>
      <c r="Z220" s="67"/>
    </row>
    <row r="221" spans="10:26" ht="15.75" customHeight="1">
      <c r="J221" s="189"/>
      <c r="K221" s="197"/>
      <c r="O221" s="67"/>
      <c r="P221" s="67"/>
      <c r="Q221" s="67"/>
      <c r="R221" s="67"/>
      <c r="S221" s="67"/>
      <c r="T221" s="67"/>
      <c r="U221" s="67"/>
      <c r="V221" s="67"/>
      <c r="W221" s="67"/>
      <c r="X221" s="67"/>
      <c r="Y221" s="67"/>
      <c r="Z221" s="67"/>
    </row>
    <row r="222" spans="10:26" ht="15.75" customHeight="1">
      <c r="J222" s="189"/>
      <c r="K222" s="197"/>
      <c r="O222" s="67"/>
      <c r="P222" s="67"/>
      <c r="Q222" s="67"/>
      <c r="R222" s="67"/>
      <c r="S222" s="67"/>
      <c r="T222" s="67"/>
      <c r="U222" s="67"/>
      <c r="V222" s="67"/>
      <c r="W222" s="67"/>
      <c r="X222" s="67"/>
      <c r="Y222" s="67"/>
      <c r="Z222" s="67"/>
    </row>
    <row r="223" spans="10:26" ht="15.75" customHeight="1">
      <c r="J223" s="189"/>
      <c r="K223" s="197"/>
      <c r="O223" s="67"/>
      <c r="P223" s="67"/>
      <c r="Q223" s="67"/>
      <c r="R223" s="67"/>
      <c r="S223" s="67"/>
      <c r="T223" s="67"/>
      <c r="U223" s="67"/>
      <c r="V223" s="67"/>
      <c r="W223" s="67"/>
      <c r="X223" s="67"/>
      <c r="Y223" s="67"/>
      <c r="Z223" s="67"/>
    </row>
    <row r="224" spans="10:26" ht="15.75" customHeight="1">
      <c r="J224" s="189"/>
      <c r="K224" s="197"/>
      <c r="O224" s="67"/>
      <c r="P224" s="67"/>
      <c r="Q224" s="67"/>
      <c r="R224" s="67"/>
      <c r="S224" s="67"/>
      <c r="T224" s="67"/>
      <c r="U224" s="67"/>
      <c r="V224" s="67"/>
      <c r="W224" s="67"/>
      <c r="X224" s="67"/>
      <c r="Y224" s="67"/>
      <c r="Z224" s="67"/>
    </row>
    <row r="225" spans="10:26" ht="15.75" customHeight="1">
      <c r="J225" s="189"/>
      <c r="K225" s="197"/>
      <c r="O225" s="67"/>
      <c r="P225" s="67"/>
      <c r="Q225" s="67"/>
      <c r="R225" s="67"/>
      <c r="S225" s="67"/>
      <c r="T225" s="67"/>
      <c r="U225" s="67"/>
      <c r="V225" s="67"/>
      <c r="W225" s="67"/>
      <c r="X225" s="67"/>
      <c r="Y225" s="67"/>
      <c r="Z225" s="67"/>
    </row>
    <row r="226" spans="10:26" ht="15.75" customHeight="1">
      <c r="J226" s="189"/>
      <c r="K226" s="197"/>
      <c r="O226" s="67"/>
      <c r="P226" s="67"/>
      <c r="Q226" s="67"/>
      <c r="R226" s="67"/>
      <c r="S226" s="67"/>
      <c r="T226" s="67"/>
      <c r="U226" s="67"/>
      <c r="V226" s="67"/>
      <c r="W226" s="67"/>
      <c r="X226" s="67"/>
      <c r="Y226" s="67"/>
      <c r="Z226" s="67"/>
    </row>
    <row r="227" spans="10:26" ht="15.75" customHeight="1">
      <c r="J227" s="189"/>
      <c r="K227" s="197"/>
      <c r="O227" s="67"/>
      <c r="P227" s="67"/>
      <c r="Q227" s="67"/>
      <c r="R227" s="67"/>
      <c r="S227" s="67"/>
      <c r="T227" s="67"/>
      <c r="U227" s="67"/>
      <c r="V227" s="67"/>
      <c r="W227" s="67"/>
      <c r="X227" s="67"/>
      <c r="Y227" s="67"/>
      <c r="Z227" s="67"/>
    </row>
    <row r="228" spans="10:26" ht="15.75" customHeight="1">
      <c r="J228" s="189"/>
      <c r="K228" s="197"/>
      <c r="O228" s="67"/>
      <c r="P228" s="67"/>
      <c r="Q228" s="67"/>
      <c r="R228" s="67"/>
      <c r="S228" s="67"/>
      <c r="T228" s="67"/>
      <c r="U228" s="67"/>
      <c r="V228" s="67"/>
      <c r="W228" s="67"/>
      <c r="X228" s="67"/>
      <c r="Y228" s="67"/>
      <c r="Z228" s="67"/>
    </row>
    <row r="229" spans="10:26" ht="15.75" customHeight="1">
      <c r="J229" s="189"/>
      <c r="K229" s="197"/>
      <c r="O229" s="67"/>
      <c r="P229" s="67"/>
      <c r="Q229" s="67"/>
      <c r="R229" s="67"/>
      <c r="S229" s="67"/>
      <c r="T229" s="67"/>
      <c r="U229" s="67"/>
      <c r="V229" s="67"/>
      <c r="W229" s="67"/>
      <c r="X229" s="67"/>
      <c r="Y229" s="67"/>
      <c r="Z229" s="67"/>
    </row>
    <row r="230" spans="10:26" ht="15.75" customHeight="1">
      <c r="J230" s="189"/>
      <c r="K230" s="197"/>
      <c r="O230" s="67"/>
      <c r="P230" s="67"/>
      <c r="Q230" s="67"/>
      <c r="R230" s="67"/>
      <c r="S230" s="67"/>
      <c r="T230" s="67"/>
      <c r="U230" s="67"/>
      <c r="V230" s="67"/>
      <c r="W230" s="67"/>
      <c r="X230" s="67"/>
      <c r="Y230" s="67"/>
      <c r="Z230" s="67"/>
    </row>
    <row r="231" spans="10:26" ht="15.75" customHeight="1">
      <c r="J231" s="189"/>
      <c r="K231" s="197"/>
      <c r="O231" s="67"/>
      <c r="P231" s="67"/>
      <c r="Q231" s="67"/>
      <c r="R231" s="67"/>
      <c r="S231" s="67"/>
      <c r="T231" s="67"/>
      <c r="U231" s="67"/>
      <c r="V231" s="67"/>
      <c r="W231" s="67"/>
      <c r="X231" s="67"/>
      <c r="Y231" s="67"/>
      <c r="Z231" s="67"/>
    </row>
    <row r="232" spans="10:26" ht="15.75" customHeight="1">
      <c r="J232" s="189"/>
      <c r="K232" s="197"/>
      <c r="O232" s="67"/>
      <c r="P232" s="67"/>
      <c r="Q232" s="67"/>
      <c r="R232" s="67"/>
      <c r="S232" s="67"/>
      <c r="T232" s="67"/>
      <c r="U232" s="67"/>
      <c r="V232" s="67"/>
      <c r="W232" s="67"/>
      <c r="X232" s="67"/>
      <c r="Y232" s="67"/>
      <c r="Z232" s="67"/>
    </row>
    <row r="233" spans="10:26" ht="15.75" customHeight="1">
      <c r="J233" s="189"/>
      <c r="K233" s="197"/>
      <c r="O233" s="67"/>
      <c r="P233" s="67"/>
      <c r="Q233" s="67"/>
      <c r="R233" s="67"/>
      <c r="S233" s="67"/>
      <c r="T233" s="67"/>
      <c r="U233" s="67"/>
      <c r="V233" s="67"/>
      <c r="W233" s="67"/>
      <c r="X233" s="67"/>
      <c r="Y233" s="67"/>
      <c r="Z233" s="67"/>
    </row>
    <row r="234" spans="10:26" ht="15.75" customHeight="1">
      <c r="J234" s="189"/>
      <c r="K234" s="197"/>
      <c r="O234" s="67"/>
      <c r="P234" s="67"/>
      <c r="Q234" s="67"/>
      <c r="R234" s="67"/>
      <c r="S234" s="67"/>
      <c r="T234" s="67"/>
      <c r="U234" s="67"/>
      <c r="V234" s="67"/>
      <c r="W234" s="67"/>
      <c r="X234" s="67"/>
      <c r="Y234" s="67"/>
      <c r="Z234" s="67"/>
    </row>
    <row r="235" spans="10:26" ht="15.75" customHeight="1">
      <c r="J235" s="189"/>
      <c r="K235" s="197"/>
      <c r="O235" s="67"/>
      <c r="P235" s="67"/>
      <c r="Q235" s="67"/>
      <c r="R235" s="67"/>
      <c r="S235" s="67"/>
      <c r="T235" s="67"/>
      <c r="U235" s="67"/>
      <c r="V235" s="67"/>
      <c r="W235" s="67"/>
      <c r="X235" s="67"/>
      <c r="Y235" s="67"/>
      <c r="Z235" s="67"/>
    </row>
    <row r="236" spans="10:26" ht="15.75" customHeight="1">
      <c r="J236" s="189"/>
      <c r="K236" s="197"/>
      <c r="O236" s="67"/>
      <c r="P236" s="67"/>
      <c r="Q236" s="67"/>
      <c r="R236" s="67"/>
      <c r="S236" s="67"/>
      <c r="T236" s="67"/>
      <c r="U236" s="67"/>
      <c r="V236" s="67"/>
      <c r="W236" s="67"/>
      <c r="X236" s="67"/>
      <c r="Y236" s="67"/>
      <c r="Z236" s="67"/>
    </row>
    <row r="237" spans="10:26" ht="15.75" customHeight="1">
      <c r="J237" s="189"/>
      <c r="K237" s="197"/>
      <c r="O237" s="67"/>
      <c r="P237" s="67"/>
      <c r="Q237" s="67"/>
      <c r="R237" s="67"/>
      <c r="S237" s="67"/>
      <c r="T237" s="67"/>
      <c r="U237" s="67"/>
      <c r="V237" s="67"/>
      <c r="W237" s="67"/>
      <c r="X237" s="67"/>
      <c r="Y237" s="67"/>
      <c r="Z237" s="67"/>
    </row>
    <row r="238" spans="10:26" ht="15.75" customHeight="1">
      <c r="J238" s="189"/>
      <c r="K238" s="197"/>
      <c r="O238" s="67"/>
      <c r="P238" s="67"/>
      <c r="Q238" s="67"/>
      <c r="R238" s="67"/>
      <c r="S238" s="67"/>
      <c r="T238" s="67"/>
      <c r="U238" s="67"/>
      <c r="V238" s="67"/>
      <c r="W238" s="67"/>
      <c r="X238" s="67"/>
      <c r="Y238" s="67"/>
      <c r="Z238" s="67"/>
    </row>
    <row r="239" spans="10:26" ht="15.75" customHeight="1">
      <c r="J239" s="189"/>
      <c r="K239" s="197"/>
      <c r="O239" s="67"/>
      <c r="P239" s="67"/>
      <c r="Q239" s="67"/>
      <c r="R239" s="67"/>
      <c r="S239" s="67"/>
      <c r="T239" s="67"/>
      <c r="U239" s="67"/>
      <c r="V239" s="67"/>
      <c r="W239" s="67"/>
      <c r="X239" s="67"/>
      <c r="Y239" s="67"/>
      <c r="Z239" s="67"/>
    </row>
    <row r="240" spans="10:26" ht="15.75" customHeight="1">
      <c r="J240" s="189"/>
      <c r="K240" s="197"/>
      <c r="O240" s="67"/>
      <c r="P240" s="67"/>
      <c r="Q240" s="67"/>
      <c r="R240" s="67"/>
      <c r="S240" s="67"/>
      <c r="T240" s="67"/>
      <c r="U240" s="67"/>
      <c r="V240" s="67"/>
      <c r="W240" s="67"/>
      <c r="X240" s="67"/>
      <c r="Y240" s="67"/>
      <c r="Z240" s="67"/>
    </row>
    <row r="241" spans="10:26" ht="15.75" customHeight="1">
      <c r="J241" s="189"/>
      <c r="K241" s="197"/>
      <c r="O241" s="67"/>
      <c r="P241" s="67"/>
      <c r="Q241" s="67"/>
      <c r="R241" s="67"/>
      <c r="S241" s="67"/>
      <c r="T241" s="67"/>
      <c r="U241" s="67"/>
      <c r="V241" s="67"/>
      <c r="W241" s="67"/>
      <c r="X241" s="67"/>
      <c r="Y241" s="67"/>
      <c r="Z241" s="67"/>
    </row>
    <row r="242" spans="10:26" ht="15.75" customHeight="1">
      <c r="J242" s="189"/>
      <c r="K242" s="197"/>
      <c r="O242" s="67"/>
      <c r="P242" s="67"/>
      <c r="Q242" s="67"/>
      <c r="R242" s="67"/>
      <c r="S242" s="67"/>
      <c r="T242" s="67"/>
      <c r="U242" s="67"/>
      <c r="V242" s="67"/>
      <c r="W242" s="67"/>
      <c r="X242" s="67"/>
      <c r="Y242" s="67"/>
      <c r="Z242" s="67"/>
    </row>
    <row r="243" spans="10:26" ht="15.75" customHeight="1">
      <c r="J243" s="189"/>
      <c r="K243" s="197"/>
      <c r="O243" s="67"/>
      <c r="P243" s="67"/>
      <c r="Q243" s="67"/>
      <c r="R243" s="67"/>
      <c r="S243" s="67"/>
      <c r="T243" s="67"/>
      <c r="U243" s="67"/>
      <c r="V243" s="67"/>
      <c r="W243" s="67"/>
      <c r="X243" s="67"/>
      <c r="Y243" s="67"/>
      <c r="Z243" s="67"/>
    </row>
    <row r="244" spans="10:26" ht="15.75" customHeight="1">
      <c r="J244" s="189"/>
      <c r="K244" s="197"/>
      <c r="O244" s="67"/>
      <c r="P244" s="67"/>
      <c r="Q244" s="67"/>
      <c r="R244" s="67"/>
      <c r="S244" s="67"/>
      <c r="T244" s="67"/>
      <c r="U244" s="67"/>
      <c r="V244" s="67"/>
      <c r="W244" s="67"/>
      <c r="X244" s="67"/>
      <c r="Y244" s="67"/>
      <c r="Z244" s="67"/>
    </row>
    <row r="245" spans="10:26" ht="15.75" customHeight="1">
      <c r="J245" s="189"/>
      <c r="K245" s="197"/>
      <c r="O245" s="67"/>
      <c r="P245" s="67"/>
      <c r="Q245" s="67"/>
      <c r="R245" s="67"/>
      <c r="S245" s="67"/>
      <c r="T245" s="67"/>
      <c r="U245" s="67"/>
      <c r="V245" s="67"/>
      <c r="W245" s="67"/>
      <c r="X245" s="67"/>
      <c r="Y245" s="67"/>
      <c r="Z245" s="67"/>
    </row>
    <row r="246" spans="10:26" ht="15.75" customHeight="1">
      <c r="J246" s="189"/>
      <c r="K246" s="197"/>
      <c r="O246" s="67"/>
      <c r="P246" s="67"/>
      <c r="Q246" s="67"/>
      <c r="R246" s="67"/>
      <c r="S246" s="67"/>
      <c r="T246" s="67"/>
      <c r="U246" s="67"/>
      <c r="V246" s="67"/>
      <c r="W246" s="67"/>
      <c r="X246" s="67"/>
      <c r="Y246" s="67"/>
      <c r="Z246" s="67"/>
    </row>
    <row r="247" spans="10:26" ht="15.75" customHeight="1">
      <c r="J247" s="189"/>
      <c r="K247" s="197"/>
      <c r="O247" s="67"/>
      <c r="P247" s="67"/>
      <c r="Q247" s="67"/>
      <c r="R247" s="67"/>
      <c r="S247" s="67"/>
      <c r="T247" s="67"/>
      <c r="U247" s="67"/>
      <c r="V247" s="67"/>
      <c r="W247" s="67"/>
      <c r="X247" s="67"/>
      <c r="Y247" s="67"/>
      <c r="Z247" s="67"/>
    </row>
    <row r="248" spans="10:26" ht="15.75" customHeight="1">
      <c r="J248" s="189"/>
      <c r="K248" s="197"/>
      <c r="O248" s="67"/>
      <c r="P248" s="67"/>
      <c r="Q248" s="67"/>
      <c r="R248" s="67"/>
      <c r="S248" s="67"/>
      <c r="T248" s="67"/>
      <c r="U248" s="67"/>
      <c r="V248" s="67"/>
      <c r="W248" s="67"/>
      <c r="X248" s="67"/>
      <c r="Y248" s="67"/>
      <c r="Z248" s="67"/>
    </row>
    <row r="249" spans="10:26" ht="15.75" customHeight="1">
      <c r="J249" s="189"/>
      <c r="K249" s="197"/>
      <c r="O249" s="67"/>
      <c r="P249" s="67"/>
      <c r="Q249" s="67"/>
      <c r="R249" s="67"/>
      <c r="S249" s="67"/>
      <c r="T249" s="67"/>
      <c r="U249" s="67"/>
      <c r="V249" s="67"/>
      <c r="W249" s="67"/>
      <c r="X249" s="67"/>
      <c r="Y249" s="67"/>
      <c r="Z249" s="67"/>
    </row>
    <row r="250" spans="10:26" ht="15.75" customHeight="1">
      <c r="J250" s="189"/>
      <c r="K250" s="197"/>
      <c r="O250" s="67"/>
      <c r="P250" s="67"/>
      <c r="Q250" s="67"/>
      <c r="R250" s="67"/>
      <c r="S250" s="67"/>
      <c r="T250" s="67"/>
      <c r="U250" s="67"/>
      <c r="V250" s="67"/>
      <c r="W250" s="67"/>
      <c r="X250" s="67"/>
      <c r="Y250" s="67"/>
      <c r="Z250" s="67"/>
    </row>
    <row r="251" spans="10:26" ht="15.75" customHeight="1">
      <c r="J251" s="189"/>
      <c r="K251" s="197"/>
      <c r="O251" s="67"/>
      <c r="P251" s="67"/>
      <c r="Q251" s="67"/>
      <c r="R251" s="67"/>
      <c r="S251" s="67"/>
      <c r="T251" s="67"/>
      <c r="U251" s="67"/>
      <c r="V251" s="67"/>
      <c r="W251" s="67"/>
      <c r="X251" s="67"/>
      <c r="Y251" s="67"/>
      <c r="Z251" s="67"/>
    </row>
    <row r="252" spans="10:26" ht="15.75" customHeight="1">
      <c r="J252" s="189"/>
      <c r="K252" s="197"/>
      <c r="O252" s="67"/>
      <c r="P252" s="67"/>
      <c r="Q252" s="67"/>
      <c r="R252" s="67"/>
      <c r="S252" s="67"/>
      <c r="T252" s="67"/>
      <c r="U252" s="67"/>
      <c r="V252" s="67"/>
      <c r="W252" s="67"/>
      <c r="X252" s="67"/>
      <c r="Y252" s="67"/>
      <c r="Z252" s="67"/>
    </row>
    <row r="253" spans="10:26" ht="15.75" customHeight="1">
      <c r="J253" s="189"/>
      <c r="K253" s="197"/>
      <c r="O253" s="67"/>
      <c r="P253" s="67"/>
      <c r="Q253" s="67"/>
      <c r="R253" s="67"/>
      <c r="S253" s="67"/>
      <c r="T253" s="67"/>
      <c r="U253" s="67"/>
      <c r="V253" s="67"/>
      <c r="W253" s="67"/>
      <c r="X253" s="67"/>
      <c r="Y253" s="67"/>
      <c r="Z253" s="67"/>
    </row>
    <row r="254" spans="10:26" ht="15.75" customHeight="1">
      <c r="J254" s="189"/>
      <c r="K254" s="197"/>
      <c r="O254" s="67"/>
      <c r="P254" s="67"/>
      <c r="Q254" s="67"/>
      <c r="R254" s="67"/>
      <c r="S254" s="67"/>
      <c r="T254" s="67"/>
      <c r="U254" s="67"/>
      <c r="V254" s="67"/>
      <c r="W254" s="67"/>
      <c r="X254" s="67"/>
      <c r="Y254" s="67"/>
      <c r="Z254" s="67"/>
    </row>
    <row r="255" spans="10:26" ht="15.75" customHeight="1">
      <c r="J255" s="189"/>
      <c r="K255" s="197"/>
      <c r="O255" s="67"/>
      <c r="P255" s="67"/>
      <c r="Q255" s="67"/>
      <c r="R255" s="67"/>
      <c r="S255" s="67"/>
      <c r="T255" s="67"/>
      <c r="U255" s="67"/>
      <c r="V255" s="67"/>
      <c r="W255" s="67"/>
      <c r="X255" s="67"/>
      <c r="Y255" s="67"/>
      <c r="Z255" s="67"/>
    </row>
    <row r="256" spans="10:26" ht="15.75" customHeight="1">
      <c r="J256" s="189"/>
      <c r="K256" s="197"/>
      <c r="O256" s="67"/>
      <c r="P256" s="67"/>
      <c r="Q256" s="67"/>
      <c r="R256" s="67"/>
      <c r="S256" s="67"/>
      <c r="T256" s="67"/>
      <c r="U256" s="67"/>
      <c r="V256" s="67"/>
      <c r="W256" s="67"/>
      <c r="X256" s="67"/>
      <c r="Y256" s="67"/>
      <c r="Z256" s="67"/>
    </row>
    <row r="257" spans="10:26" ht="15.75" customHeight="1">
      <c r="J257" s="189"/>
      <c r="K257" s="197"/>
      <c r="O257" s="67"/>
      <c r="P257" s="67"/>
      <c r="Q257" s="67"/>
      <c r="R257" s="67"/>
      <c r="S257" s="67"/>
      <c r="T257" s="67"/>
      <c r="U257" s="67"/>
      <c r="V257" s="67"/>
      <c r="W257" s="67"/>
      <c r="X257" s="67"/>
      <c r="Y257" s="67"/>
      <c r="Z257" s="67"/>
    </row>
    <row r="258" spans="10:26" ht="15.75" customHeight="1">
      <c r="J258" s="189"/>
      <c r="K258" s="197"/>
      <c r="O258" s="67"/>
      <c r="P258" s="67"/>
      <c r="Q258" s="67"/>
      <c r="R258" s="67"/>
      <c r="S258" s="67"/>
      <c r="T258" s="67"/>
      <c r="U258" s="67"/>
      <c r="V258" s="67"/>
      <c r="W258" s="67"/>
      <c r="X258" s="67"/>
      <c r="Y258" s="67"/>
      <c r="Z258" s="67"/>
    </row>
    <row r="259" spans="10:26" ht="15.75" customHeight="1">
      <c r="J259" s="189"/>
      <c r="K259" s="197"/>
      <c r="O259" s="67"/>
      <c r="P259" s="67"/>
      <c r="Q259" s="67"/>
      <c r="R259" s="67"/>
      <c r="S259" s="67"/>
      <c r="T259" s="67"/>
      <c r="U259" s="67"/>
      <c r="V259" s="67"/>
      <c r="W259" s="67"/>
      <c r="X259" s="67"/>
      <c r="Y259" s="67"/>
      <c r="Z259" s="67"/>
    </row>
    <row r="260" spans="10:26" ht="15.75" customHeight="1">
      <c r="J260" s="189"/>
      <c r="K260" s="197"/>
      <c r="O260" s="67"/>
      <c r="P260" s="67"/>
      <c r="Q260" s="67"/>
      <c r="R260" s="67"/>
      <c r="S260" s="67"/>
      <c r="T260" s="67"/>
      <c r="U260" s="67"/>
      <c r="V260" s="67"/>
      <c r="W260" s="67"/>
      <c r="X260" s="67"/>
      <c r="Y260" s="67"/>
      <c r="Z260" s="67"/>
    </row>
    <row r="261" spans="10:26" ht="15.75" customHeight="1">
      <c r="J261" s="189"/>
      <c r="K261" s="197"/>
      <c r="O261" s="67"/>
      <c r="P261" s="67"/>
      <c r="Q261" s="67"/>
      <c r="R261" s="67"/>
      <c r="S261" s="67"/>
      <c r="T261" s="67"/>
      <c r="U261" s="67"/>
      <c r="V261" s="67"/>
      <c r="W261" s="67"/>
      <c r="X261" s="67"/>
      <c r="Y261" s="67"/>
      <c r="Z261" s="67"/>
    </row>
    <row r="262" spans="10:26" ht="15.75" customHeight="1">
      <c r="J262" s="189"/>
      <c r="K262" s="197"/>
      <c r="O262" s="67"/>
      <c r="P262" s="67"/>
      <c r="Q262" s="67"/>
      <c r="R262" s="67"/>
      <c r="S262" s="67"/>
      <c r="T262" s="67"/>
      <c r="U262" s="67"/>
      <c r="V262" s="67"/>
      <c r="W262" s="67"/>
      <c r="X262" s="67"/>
      <c r="Y262" s="67"/>
      <c r="Z262" s="67"/>
    </row>
    <row r="263" spans="10:26" ht="15.75" customHeight="1">
      <c r="J263" s="189"/>
      <c r="K263" s="197"/>
      <c r="O263" s="67"/>
      <c r="P263" s="67"/>
      <c r="Q263" s="67"/>
      <c r="R263" s="67"/>
      <c r="S263" s="67"/>
      <c r="T263" s="67"/>
      <c r="U263" s="67"/>
      <c r="V263" s="67"/>
      <c r="W263" s="67"/>
      <c r="X263" s="67"/>
      <c r="Y263" s="67"/>
      <c r="Z263" s="67"/>
    </row>
    <row r="264" spans="10:26" ht="15.75" customHeight="1">
      <c r="J264" s="189"/>
      <c r="K264" s="197"/>
      <c r="O264" s="67"/>
      <c r="P264" s="67"/>
      <c r="Q264" s="67"/>
      <c r="R264" s="67"/>
      <c r="S264" s="67"/>
      <c r="T264" s="67"/>
      <c r="U264" s="67"/>
      <c r="V264" s="67"/>
      <c r="W264" s="67"/>
      <c r="X264" s="67"/>
      <c r="Y264" s="67"/>
      <c r="Z264" s="67"/>
    </row>
    <row r="265" spans="10:26" ht="15.75" customHeight="1">
      <c r="J265" s="189"/>
      <c r="K265" s="197"/>
      <c r="O265" s="67"/>
      <c r="P265" s="67"/>
      <c r="Q265" s="67"/>
      <c r="R265" s="67"/>
      <c r="S265" s="67"/>
      <c r="T265" s="67"/>
      <c r="U265" s="67"/>
      <c r="V265" s="67"/>
      <c r="W265" s="67"/>
      <c r="X265" s="67"/>
      <c r="Y265" s="67"/>
      <c r="Z265" s="67"/>
    </row>
    <row r="266" spans="10:26" ht="15.75" customHeight="1">
      <c r="J266" s="189"/>
      <c r="K266" s="197"/>
      <c r="O266" s="67"/>
      <c r="P266" s="67"/>
      <c r="Q266" s="67"/>
      <c r="R266" s="67"/>
      <c r="S266" s="67"/>
      <c r="T266" s="67"/>
      <c r="U266" s="67"/>
      <c r="V266" s="67"/>
      <c r="W266" s="67"/>
      <c r="X266" s="67"/>
      <c r="Y266" s="67"/>
      <c r="Z266" s="67"/>
    </row>
    <row r="267" spans="10:26" ht="15.75" customHeight="1">
      <c r="J267" s="189"/>
      <c r="K267" s="197"/>
      <c r="O267" s="67"/>
      <c r="P267" s="67"/>
      <c r="Q267" s="67"/>
      <c r="R267" s="67"/>
      <c r="S267" s="67"/>
      <c r="T267" s="67"/>
      <c r="U267" s="67"/>
      <c r="V267" s="67"/>
      <c r="W267" s="67"/>
      <c r="X267" s="67"/>
      <c r="Y267" s="67"/>
      <c r="Z267" s="67"/>
    </row>
    <row r="268" spans="10:26" ht="15.75" customHeight="1">
      <c r="J268" s="189"/>
      <c r="K268" s="197"/>
      <c r="O268" s="67"/>
      <c r="P268" s="67"/>
      <c r="Q268" s="67"/>
      <c r="R268" s="67"/>
      <c r="S268" s="67"/>
      <c r="T268" s="67"/>
      <c r="U268" s="67"/>
      <c r="V268" s="67"/>
      <c r="W268" s="67"/>
      <c r="X268" s="67"/>
      <c r="Y268" s="67"/>
      <c r="Z268" s="67"/>
    </row>
    <row r="269" spans="10:26" ht="15.75" customHeight="1">
      <c r="J269" s="189"/>
      <c r="K269" s="197"/>
      <c r="O269" s="67"/>
      <c r="P269" s="67"/>
      <c r="Q269" s="67"/>
      <c r="R269" s="67"/>
      <c r="S269" s="67"/>
      <c r="T269" s="67"/>
      <c r="U269" s="67"/>
      <c r="V269" s="67"/>
      <c r="W269" s="67"/>
      <c r="X269" s="67"/>
      <c r="Y269" s="67"/>
      <c r="Z269" s="67"/>
    </row>
    <row r="270" spans="10:26" ht="15.75" customHeight="1">
      <c r="J270" s="189"/>
      <c r="K270" s="197"/>
      <c r="O270" s="67"/>
      <c r="P270" s="67"/>
      <c r="Q270" s="67"/>
      <c r="R270" s="67"/>
      <c r="S270" s="67"/>
      <c r="T270" s="67"/>
      <c r="U270" s="67"/>
      <c r="V270" s="67"/>
      <c r="W270" s="67"/>
      <c r="X270" s="67"/>
      <c r="Y270" s="67"/>
      <c r="Z270" s="67"/>
    </row>
    <row r="271" spans="10:26" ht="15.75" customHeight="1">
      <c r="J271" s="189"/>
      <c r="K271" s="197"/>
      <c r="O271" s="67"/>
      <c r="P271" s="67"/>
      <c r="Q271" s="67"/>
      <c r="R271" s="67"/>
      <c r="S271" s="67"/>
      <c r="T271" s="67"/>
      <c r="U271" s="67"/>
      <c r="V271" s="67"/>
      <c r="W271" s="67"/>
      <c r="X271" s="67"/>
      <c r="Y271" s="67"/>
      <c r="Z271" s="67"/>
    </row>
    <row r="272" spans="10:26" ht="15.75" customHeight="1">
      <c r="J272" s="189"/>
      <c r="K272" s="197"/>
      <c r="O272" s="67"/>
      <c r="P272" s="67"/>
      <c r="Q272" s="67"/>
      <c r="R272" s="67"/>
      <c r="S272" s="67"/>
      <c r="T272" s="67"/>
      <c r="U272" s="67"/>
      <c r="V272" s="67"/>
      <c r="W272" s="67"/>
      <c r="X272" s="67"/>
      <c r="Y272" s="67"/>
      <c r="Z272" s="67"/>
    </row>
    <row r="273" spans="10:26" ht="15.75" customHeight="1">
      <c r="J273" s="189"/>
      <c r="K273" s="197"/>
      <c r="O273" s="67"/>
      <c r="P273" s="67"/>
      <c r="Q273" s="67"/>
      <c r="R273" s="67"/>
      <c r="S273" s="67"/>
      <c r="T273" s="67"/>
      <c r="U273" s="67"/>
      <c r="V273" s="67"/>
      <c r="W273" s="67"/>
      <c r="X273" s="67"/>
      <c r="Y273" s="67"/>
      <c r="Z273" s="67"/>
    </row>
    <row r="274" spans="10:26" ht="15.75" customHeight="1">
      <c r="J274" s="189"/>
      <c r="K274" s="197"/>
      <c r="O274" s="67"/>
      <c r="P274" s="67"/>
      <c r="Q274" s="67"/>
      <c r="R274" s="67"/>
      <c r="S274" s="67"/>
      <c r="T274" s="67"/>
      <c r="U274" s="67"/>
      <c r="V274" s="67"/>
      <c r="W274" s="67"/>
      <c r="X274" s="67"/>
      <c r="Y274" s="67"/>
      <c r="Z274" s="67"/>
    </row>
    <row r="275" spans="10:26" ht="15.75" customHeight="1">
      <c r="J275" s="189"/>
      <c r="K275" s="197"/>
      <c r="O275" s="67"/>
      <c r="P275" s="67"/>
      <c r="Q275" s="67"/>
      <c r="R275" s="67"/>
      <c r="S275" s="67"/>
      <c r="T275" s="67"/>
      <c r="U275" s="67"/>
      <c r="V275" s="67"/>
      <c r="W275" s="67"/>
      <c r="X275" s="67"/>
      <c r="Y275" s="67"/>
      <c r="Z275" s="67"/>
    </row>
    <row r="276" spans="10:26" ht="15.75" customHeight="1">
      <c r="J276" s="189"/>
      <c r="K276" s="197"/>
      <c r="O276" s="67"/>
      <c r="P276" s="67"/>
      <c r="Q276" s="67"/>
      <c r="R276" s="67"/>
      <c r="S276" s="67"/>
      <c r="T276" s="67"/>
      <c r="U276" s="67"/>
      <c r="V276" s="67"/>
      <c r="W276" s="67"/>
      <c r="X276" s="67"/>
      <c r="Y276" s="67"/>
      <c r="Z276" s="67"/>
    </row>
    <row r="277" spans="10:26" ht="15.75" customHeight="1">
      <c r="J277" s="189"/>
      <c r="K277" s="197"/>
      <c r="O277" s="67"/>
      <c r="P277" s="67"/>
      <c r="Q277" s="67"/>
      <c r="R277" s="67"/>
      <c r="S277" s="67"/>
      <c r="T277" s="67"/>
      <c r="U277" s="67"/>
      <c r="V277" s="67"/>
      <c r="W277" s="67"/>
      <c r="X277" s="67"/>
      <c r="Y277" s="67"/>
      <c r="Z277" s="67"/>
    </row>
    <row r="278" spans="10:26" ht="15.75" customHeight="1">
      <c r="J278" s="189"/>
      <c r="K278" s="197"/>
      <c r="O278" s="67"/>
      <c r="P278" s="67"/>
      <c r="Q278" s="67"/>
      <c r="R278" s="67"/>
      <c r="S278" s="67"/>
      <c r="T278" s="67"/>
      <c r="U278" s="67"/>
      <c r="V278" s="67"/>
      <c r="W278" s="67"/>
      <c r="X278" s="67"/>
      <c r="Y278" s="67"/>
      <c r="Z278" s="67"/>
    </row>
    <row r="279" spans="10:26" ht="15.75" customHeight="1">
      <c r="J279" s="189"/>
      <c r="K279" s="197"/>
      <c r="O279" s="67"/>
      <c r="P279" s="67"/>
      <c r="Q279" s="67"/>
      <c r="R279" s="67"/>
      <c r="S279" s="67"/>
      <c r="T279" s="67"/>
      <c r="U279" s="67"/>
      <c r="V279" s="67"/>
      <c r="W279" s="67"/>
      <c r="X279" s="67"/>
      <c r="Y279" s="67"/>
      <c r="Z279" s="67"/>
    </row>
    <row r="280" spans="10:26" ht="15.75" customHeight="1">
      <c r="J280" s="189"/>
      <c r="K280" s="197"/>
      <c r="O280" s="67"/>
      <c r="P280" s="67"/>
      <c r="Q280" s="67"/>
      <c r="R280" s="67"/>
      <c r="S280" s="67"/>
      <c r="T280" s="67"/>
      <c r="U280" s="67"/>
      <c r="V280" s="67"/>
      <c r="W280" s="67"/>
      <c r="X280" s="67"/>
      <c r="Y280" s="67"/>
      <c r="Z280" s="67"/>
    </row>
    <row r="281" spans="10:26" ht="15.75" customHeight="1">
      <c r="J281" s="189"/>
      <c r="K281" s="197"/>
      <c r="O281" s="67"/>
      <c r="P281" s="67"/>
      <c r="Q281" s="67"/>
      <c r="R281" s="67"/>
      <c r="S281" s="67"/>
      <c r="T281" s="67"/>
      <c r="U281" s="67"/>
      <c r="V281" s="67"/>
      <c r="W281" s="67"/>
      <c r="X281" s="67"/>
      <c r="Y281" s="67"/>
      <c r="Z281" s="67"/>
    </row>
    <row r="282" spans="10:26" ht="15.75" customHeight="1">
      <c r="J282" s="189"/>
      <c r="K282" s="197"/>
      <c r="O282" s="67"/>
      <c r="P282" s="67"/>
      <c r="Q282" s="67"/>
      <c r="R282" s="67"/>
      <c r="S282" s="67"/>
      <c r="T282" s="67"/>
      <c r="U282" s="67"/>
      <c r="V282" s="67"/>
      <c r="W282" s="67"/>
      <c r="X282" s="67"/>
      <c r="Y282" s="67"/>
      <c r="Z282" s="67"/>
    </row>
    <row r="283" spans="10:26" ht="15.75" customHeight="1">
      <c r="J283" s="189"/>
      <c r="K283" s="197"/>
      <c r="O283" s="67"/>
      <c r="P283" s="67"/>
      <c r="Q283" s="67"/>
      <c r="R283" s="67"/>
      <c r="S283" s="67"/>
      <c r="T283" s="67"/>
      <c r="U283" s="67"/>
      <c r="V283" s="67"/>
      <c r="W283" s="67"/>
      <c r="X283" s="67"/>
      <c r="Y283" s="67"/>
      <c r="Z283" s="67"/>
    </row>
    <row r="284" spans="10:26" ht="15.75" customHeight="1">
      <c r="J284" s="189"/>
      <c r="K284" s="197"/>
      <c r="O284" s="67"/>
      <c r="P284" s="67"/>
      <c r="Q284" s="67"/>
      <c r="R284" s="67"/>
      <c r="S284" s="67"/>
      <c r="T284" s="67"/>
      <c r="U284" s="67"/>
      <c r="V284" s="67"/>
      <c r="W284" s="67"/>
      <c r="X284" s="67"/>
      <c r="Y284" s="67"/>
      <c r="Z284" s="67"/>
    </row>
    <row r="285" spans="10:26" ht="15.75" customHeight="1">
      <c r="J285" s="189"/>
      <c r="K285" s="197"/>
      <c r="O285" s="67"/>
      <c r="P285" s="67"/>
      <c r="Q285" s="67"/>
      <c r="R285" s="67"/>
      <c r="S285" s="67"/>
      <c r="T285" s="67"/>
      <c r="U285" s="67"/>
      <c r="V285" s="67"/>
      <c r="W285" s="67"/>
      <c r="X285" s="67"/>
      <c r="Y285" s="67"/>
      <c r="Z285" s="67"/>
    </row>
    <row r="286" spans="10:26" ht="15.75" customHeight="1">
      <c r="J286" s="189"/>
      <c r="K286" s="197"/>
      <c r="O286" s="67"/>
      <c r="P286" s="67"/>
      <c r="Q286" s="67"/>
      <c r="R286" s="67"/>
      <c r="S286" s="67"/>
      <c r="T286" s="67"/>
      <c r="U286" s="67"/>
      <c r="V286" s="67"/>
      <c r="W286" s="67"/>
      <c r="X286" s="67"/>
      <c r="Y286" s="67"/>
      <c r="Z286" s="67"/>
    </row>
    <row r="287" spans="10:26" ht="15.75" customHeight="1">
      <c r="J287" s="189"/>
      <c r="K287" s="197"/>
      <c r="O287" s="67"/>
      <c r="P287" s="67"/>
      <c r="Q287" s="67"/>
      <c r="R287" s="67"/>
      <c r="S287" s="67"/>
      <c r="T287" s="67"/>
      <c r="U287" s="67"/>
      <c r="V287" s="67"/>
      <c r="W287" s="67"/>
      <c r="X287" s="67"/>
      <c r="Y287" s="67"/>
      <c r="Z287" s="67"/>
    </row>
    <row r="288" spans="10:26" ht="15.75" customHeight="1">
      <c r="J288" s="189"/>
      <c r="K288" s="197"/>
      <c r="O288" s="67"/>
      <c r="P288" s="67"/>
      <c r="Q288" s="67"/>
      <c r="R288" s="67"/>
      <c r="S288" s="67"/>
      <c r="T288" s="67"/>
      <c r="U288" s="67"/>
      <c r="V288" s="67"/>
      <c r="W288" s="67"/>
      <c r="X288" s="67"/>
      <c r="Y288" s="67"/>
      <c r="Z288" s="67"/>
    </row>
    <row r="289" spans="10:26" ht="15.75" customHeight="1">
      <c r="J289" s="189"/>
      <c r="K289" s="197"/>
      <c r="O289" s="67"/>
      <c r="P289" s="67"/>
      <c r="Q289" s="67"/>
      <c r="R289" s="67"/>
      <c r="S289" s="67"/>
      <c r="T289" s="67"/>
      <c r="U289" s="67"/>
      <c r="V289" s="67"/>
      <c r="W289" s="67"/>
      <c r="X289" s="67"/>
      <c r="Y289" s="67"/>
      <c r="Z289" s="67"/>
    </row>
    <row r="290" spans="10:26" ht="15.75" customHeight="1">
      <c r="J290" s="189"/>
      <c r="K290" s="197"/>
      <c r="O290" s="67"/>
      <c r="P290" s="67"/>
      <c r="Q290" s="67"/>
      <c r="R290" s="67"/>
      <c r="S290" s="67"/>
      <c r="T290" s="67"/>
      <c r="U290" s="67"/>
      <c r="V290" s="67"/>
      <c r="W290" s="67"/>
      <c r="X290" s="67"/>
      <c r="Y290" s="67"/>
      <c r="Z290" s="67"/>
    </row>
    <row r="291" spans="10:26" ht="15.75" customHeight="1">
      <c r="J291" s="189"/>
      <c r="K291" s="197"/>
      <c r="O291" s="67"/>
      <c r="P291" s="67"/>
      <c r="Q291" s="67"/>
      <c r="R291" s="67"/>
      <c r="S291" s="67"/>
      <c r="T291" s="67"/>
      <c r="U291" s="67"/>
      <c r="V291" s="67"/>
      <c r="W291" s="67"/>
      <c r="X291" s="67"/>
      <c r="Y291" s="67"/>
      <c r="Z291" s="67"/>
    </row>
    <row r="292" spans="10:26" ht="15.75" customHeight="1">
      <c r="J292" s="189"/>
      <c r="K292" s="197"/>
      <c r="O292" s="67"/>
      <c r="P292" s="67"/>
      <c r="Q292" s="67"/>
      <c r="R292" s="67"/>
      <c r="S292" s="67"/>
      <c r="T292" s="67"/>
      <c r="U292" s="67"/>
      <c r="V292" s="67"/>
      <c r="W292" s="67"/>
      <c r="X292" s="67"/>
      <c r="Y292" s="67"/>
      <c r="Z292" s="67"/>
    </row>
    <row r="293" spans="10:26" ht="15.75" customHeight="1">
      <c r="J293" s="189"/>
      <c r="K293" s="197"/>
      <c r="O293" s="67"/>
      <c r="P293" s="67"/>
      <c r="Q293" s="67"/>
      <c r="R293" s="67"/>
      <c r="S293" s="67"/>
      <c r="T293" s="67"/>
      <c r="U293" s="67"/>
      <c r="V293" s="67"/>
      <c r="W293" s="67"/>
      <c r="X293" s="67"/>
      <c r="Y293" s="67"/>
      <c r="Z293" s="67"/>
    </row>
    <row r="294" spans="10:26" ht="15.75" customHeight="1">
      <c r="J294" s="189"/>
      <c r="K294" s="197"/>
      <c r="O294" s="67"/>
      <c r="P294" s="67"/>
      <c r="Q294" s="67"/>
      <c r="R294" s="67"/>
      <c r="S294" s="67"/>
      <c r="T294" s="67"/>
      <c r="U294" s="67"/>
      <c r="V294" s="67"/>
      <c r="W294" s="67"/>
      <c r="X294" s="67"/>
      <c r="Y294" s="67"/>
      <c r="Z294" s="67"/>
    </row>
    <row r="295" spans="10:26" ht="15.75" customHeight="1">
      <c r="J295" s="189"/>
      <c r="K295" s="197"/>
      <c r="O295" s="67"/>
      <c r="P295" s="67"/>
      <c r="Q295" s="67"/>
      <c r="R295" s="67"/>
      <c r="S295" s="67"/>
      <c r="T295" s="67"/>
      <c r="U295" s="67"/>
      <c r="V295" s="67"/>
      <c r="W295" s="67"/>
      <c r="X295" s="67"/>
      <c r="Y295" s="67"/>
      <c r="Z295" s="67"/>
    </row>
    <row r="296" spans="10:26" ht="15.75" customHeight="1">
      <c r="J296" s="189"/>
      <c r="K296" s="197"/>
      <c r="O296" s="67"/>
      <c r="P296" s="67"/>
      <c r="Q296" s="67"/>
      <c r="R296" s="67"/>
      <c r="S296" s="67"/>
      <c r="T296" s="67"/>
      <c r="U296" s="67"/>
      <c r="V296" s="67"/>
      <c r="W296" s="67"/>
      <c r="X296" s="67"/>
      <c r="Y296" s="67"/>
      <c r="Z296" s="67"/>
    </row>
    <row r="297" spans="10:26" ht="15.75" customHeight="1">
      <c r="J297" s="189"/>
      <c r="K297" s="197"/>
      <c r="O297" s="67"/>
      <c r="P297" s="67"/>
      <c r="Q297" s="67"/>
      <c r="R297" s="67"/>
      <c r="S297" s="67"/>
      <c r="T297" s="67"/>
      <c r="U297" s="67"/>
      <c r="V297" s="67"/>
      <c r="W297" s="67"/>
      <c r="X297" s="67"/>
      <c r="Y297" s="67"/>
      <c r="Z297" s="67"/>
    </row>
    <row r="298" spans="10:26" ht="15.75" customHeight="1">
      <c r="J298" s="189"/>
      <c r="K298" s="197"/>
      <c r="O298" s="67"/>
      <c r="P298" s="67"/>
      <c r="Q298" s="67"/>
      <c r="R298" s="67"/>
      <c r="S298" s="67"/>
      <c r="T298" s="67"/>
      <c r="U298" s="67"/>
      <c r="V298" s="67"/>
      <c r="W298" s="67"/>
      <c r="X298" s="67"/>
      <c r="Y298" s="67"/>
      <c r="Z298" s="67"/>
    </row>
    <row r="299" spans="10:26" ht="15.75" customHeight="1">
      <c r="J299" s="189"/>
      <c r="K299" s="197"/>
      <c r="O299" s="67"/>
      <c r="P299" s="67"/>
      <c r="Q299" s="67"/>
      <c r="R299" s="67"/>
      <c r="S299" s="67"/>
      <c r="T299" s="67"/>
      <c r="U299" s="67"/>
      <c r="V299" s="67"/>
      <c r="W299" s="67"/>
      <c r="X299" s="67"/>
      <c r="Y299" s="67"/>
      <c r="Z299" s="67"/>
    </row>
    <row r="300" spans="10:26" ht="15.75" customHeight="1">
      <c r="J300" s="189"/>
      <c r="K300" s="197"/>
      <c r="O300" s="67"/>
      <c r="P300" s="67"/>
      <c r="Q300" s="67"/>
      <c r="R300" s="67"/>
      <c r="S300" s="67"/>
      <c r="T300" s="67"/>
      <c r="U300" s="67"/>
      <c r="V300" s="67"/>
      <c r="W300" s="67"/>
      <c r="X300" s="67"/>
      <c r="Y300" s="67"/>
      <c r="Z300" s="67"/>
    </row>
    <row r="301" spans="10:26" ht="15.75" customHeight="1">
      <c r="J301" s="189"/>
      <c r="K301" s="197"/>
      <c r="O301" s="67"/>
      <c r="P301" s="67"/>
      <c r="Q301" s="67"/>
      <c r="R301" s="67"/>
      <c r="S301" s="67"/>
      <c r="T301" s="67"/>
      <c r="U301" s="67"/>
      <c r="V301" s="67"/>
      <c r="W301" s="67"/>
      <c r="X301" s="67"/>
      <c r="Y301" s="67"/>
      <c r="Z301" s="67"/>
    </row>
    <row r="302" spans="10:26" ht="15.75" customHeight="1">
      <c r="J302" s="189"/>
      <c r="K302" s="197"/>
      <c r="O302" s="67"/>
      <c r="P302" s="67"/>
      <c r="Q302" s="67"/>
      <c r="R302" s="67"/>
      <c r="S302" s="67"/>
      <c r="T302" s="67"/>
      <c r="U302" s="67"/>
      <c r="V302" s="67"/>
      <c r="W302" s="67"/>
      <c r="X302" s="67"/>
      <c r="Y302" s="67"/>
      <c r="Z302" s="67"/>
    </row>
    <row r="303" spans="10:26" ht="15.75" customHeight="1">
      <c r="J303" s="189"/>
      <c r="K303" s="197"/>
      <c r="O303" s="67"/>
      <c r="P303" s="67"/>
      <c r="Q303" s="67"/>
      <c r="R303" s="67"/>
      <c r="S303" s="67"/>
      <c r="T303" s="67"/>
      <c r="U303" s="67"/>
      <c r="V303" s="67"/>
      <c r="W303" s="67"/>
      <c r="X303" s="67"/>
      <c r="Y303" s="67"/>
      <c r="Z303" s="67"/>
    </row>
    <row r="304" spans="10:26" ht="15.75" customHeight="1">
      <c r="J304" s="189"/>
      <c r="K304" s="197"/>
      <c r="O304" s="67"/>
      <c r="P304" s="67"/>
      <c r="Q304" s="67"/>
      <c r="R304" s="67"/>
      <c r="S304" s="67"/>
      <c r="T304" s="67"/>
      <c r="U304" s="67"/>
      <c r="V304" s="67"/>
      <c r="W304" s="67"/>
      <c r="X304" s="67"/>
      <c r="Y304" s="67"/>
      <c r="Z304" s="67"/>
    </row>
    <row r="305" spans="10:26" ht="15.75" customHeight="1">
      <c r="J305" s="189"/>
      <c r="K305" s="197"/>
      <c r="O305" s="67"/>
      <c r="P305" s="67"/>
      <c r="Q305" s="67"/>
      <c r="R305" s="67"/>
      <c r="S305" s="67"/>
      <c r="T305" s="67"/>
      <c r="U305" s="67"/>
      <c r="V305" s="67"/>
      <c r="W305" s="67"/>
      <c r="X305" s="67"/>
      <c r="Y305" s="67"/>
      <c r="Z305" s="67"/>
    </row>
    <row r="306" spans="10:26" ht="15.75" customHeight="1">
      <c r="J306" s="189"/>
      <c r="K306" s="197"/>
      <c r="O306" s="67"/>
      <c r="P306" s="67"/>
      <c r="Q306" s="67"/>
      <c r="R306" s="67"/>
      <c r="S306" s="67"/>
      <c r="T306" s="67"/>
      <c r="U306" s="67"/>
      <c r="V306" s="67"/>
      <c r="W306" s="67"/>
      <c r="X306" s="67"/>
      <c r="Y306" s="67"/>
      <c r="Z306" s="67"/>
    </row>
    <row r="307" spans="10:26" ht="15.75" customHeight="1">
      <c r="J307" s="189"/>
      <c r="K307" s="197"/>
      <c r="O307" s="67"/>
      <c r="P307" s="67"/>
      <c r="Q307" s="67"/>
      <c r="R307" s="67"/>
      <c r="S307" s="67"/>
      <c r="T307" s="67"/>
      <c r="U307" s="67"/>
      <c r="V307" s="67"/>
      <c r="W307" s="67"/>
      <c r="X307" s="67"/>
      <c r="Y307" s="67"/>
      <c r="Z307" s="67"/>
    </row>
    <row r="308" spans="10:26" ht="15.75" customHeight="1">
      <c r="J308" s="189"/>
      <c r="K308" s="197"/>
      <c r="O308" s="67"/>
      <c r="P308" s="67"/>
      <c r="Q308" s="67"/>
      <c r="R308" s="67"/>
      <c r="S308" s="67"/>
      <c r="T308" s="67"/>
      <c r="U308" s="67"/>
      <c r="V308" s="67"/>
      <c r="W308" s="67"/>
      <c r="X308" s="67"/>
      <c r="Y308" s="67"/>
      <c r="Z308" s="67"/>
    </row>
    <row r="309" spans="10:26" ht="15.75" customHeight="1">
      <c r="J309" s="189"/>
      <c r="K309" s="197"/>
      <c r="O309" s="67"/>
      <c r="P309" s="67"/>
      <c r="Q309" s="67"/>
      <c r="R309" s="67"/>
      <c r="S309" s="67"/>
      <c r="T309" s="67"/>
      <c r="U309" s="67"/>
      <c r="V309" s="67"/>
      <c r="W309" s="67"/>
      <c r="X309" s="67"/>
      <c r="Y309" s="67"/>
      <c r="Z309" s="67"/>
    </row>
    <row r="310" spans="10:26" ht="15.75" customHeight="1">
      <c r="J310" s="189"/>
      <c r="K310" s="197"/>
      <c r="O310" s="67"/>
      <c r="P310" s="67"/>
      <c r="Q310" s="67"/>
      <c r="R310" s="67"/>
      <c r="S310" s="67"/>
      <c r="T310" s="67"/>
      <c r="U310" s="67"/>
      <c r="V310" s="67"/>
      <c r="W310" s="67"/>
      <c r="X310" s="67"/>
      <c r="Y310" s="67"/>
      <c r="Z310" s="67"/>
    </row>
    <row r="311" spans="10:26" ht="15.75" customHeight="1">
      <c r="J311" s="189"/>
      <c r="K311" s="197"/>
      <c r="O311" s="67"/>
      <c r="P311" s="67"/>
      <c r="Q311" s="67"/>
      <c r="R311" s="67"/>
      <c r="S311" s="67"/>
      <c r="T311" s="67"/>
      <c r="U311" s="67"/>
      <c r="V311" s="67"/>
      <c r="W311" s="67"/>
      <c r="X311" s="67"/>
      <c r="Y311" s="67"/>
      <c r="Z311" s="67"/>
    </row>
    <row r="312" spans="10:26" ht="15.75" customHeight="1">
      <c r="J312" s="189"/>
      <c r="K312" s="197"/>
      <c r="O312" s="67"/>
      <c r="P312" s="67"/>
      <c r="Q312" s="67"/>
      <c r="R312" s="67"/>
      <c r="S312" s="67"/>
      <c r="T312" s="67"/>
      <c r="U312" s="67"/>
      <c r="V312" s="67"/>
      <c r="W312" s="67"/>
      <c r="X312" s="67"/>
      <c r="Y312" s="67"/>
      <c r="Z312" s="67"/>
    </row>
    <row r="313" spans="10:26" ht="15.75" customHeight="1">
      <c r="J313" s="189"/>
      <c r="K313" s="197"/>
      <c r="O313" s="67"/>
      <c r="P313" s="67"/>
      <c r="Q313" s="67"/>
      <c r="R313" s="67"/>
      <c r="S313" s="67"/>
      <c r="T313" s="67"/>
      <c r="U313" s="67"/>
      <c r="V313" s="67"/>
      <c r="W313" s="67"/>
      <c r="X313" s="67"/>
      <c r="Y313" s="67"/>
      <c r="Z313" s="67"/>
    </row>
    <row r="314" spans="10:26" ht="15.75" customHeight="1">
      <c r="J314" s="189"/>
      <c r="K314" s="197"/>
      <c r="O314" s="67"/>
      <c r="P314" s="67"/>
      <c r="Q314" s="67"/>
      <c r="R314" s="67"/>
      <c r="S314" s="67"/>
      <c r="T314" s="67"/>
      <c r="U314" s="67"/>
      <c r="V314" s="67"/>
      <c r="W314" s="67"/>
      <c r="X314" s="67"/>
      <c r="Y314" s="67"/>
      <c r="Z314" s="67"/>
    </row>
    <row r="315" spans="10:26" ht="15.75" customHeight="1">
      <c r="J315" s="189"/>
      <c r="K315" s="197"/>
      <c r="O315" s="67"/>
      <c r="P315" s="67"/>
      <c r="Q315" s="67"/>
      <c r="R315" s="67"/>
      <c r="S315" s="67"/>
      <c r="T315" s="67"/>
      <c r="U315" s="67"/>
      <c r="V315" s="67"/>
      <c r="W315" s="67"/>
      <c r="X315" s="67"/>
      <c r="Y315" s="67"/>
      <c r="Z315" s="67"/>
    </row>
    <row r="316" spans="10:26" ht="15.75" customHeight="1">
      <c r="J316" s="189"/>
      <c r="K316" s="197"/>
      <c r="O316" s="67"/>
      <c r="P316" s="67"/>
      <c r="Q316" s="67"/>
      <c r="R316" s="67"/>
      <c r="S316" s="67"/>
      <c r="T316" s="67"/>
      <c r="U316" s="67"/>
      <c r="V316" s="67"/>
      <c r="W316" s="67"/>
      <c r="X316" s="67"/>
      <c r="Y316" s="67"/>
      <c r="Z316" s="67"/>
    </row>
    <row r="317" spans="10:26" ht="15.75" customHeight="1">
      <c r="J317" s="189"/>
      <c r="K317" s="197"/>
      <c r="O317" s="67"/>
      <c r="P317" s="67"/>
      <c r="Q317" s="67"/>
      <c r="R317" s="67"/>
      <c r="S317" s="67"/>
      <c r="T317" s="67"/>
      <c r="U317" s="67"/>
      <c r="V317" s="67"/>
      <c r="W317" s="67"/>
      <c r="X317" s="67"/>
      <c r="Y317" s="67"/>
      <c r="Z317" s="67"/>
    </row>
    <row r="318" spans="10:26" ht="15.75" customHeight="1">
      <c r="J318" s="189"/>
      <c r="K318" s="197"/>
      <c r="O318" s="67"/>
      <c r="P318" s="67"/>
      <c r="Q318" s="67"/>
      <c r="R318" s="67"/>
      <c r="S318" s="67"/>
      <c r="T318" s="67"/>
      <c r="U318" s="67"/>
      <c r="V318" s="67"/>
      <c r="W318" s="67"/>
      <c r="X318" s="67"/>
      <c r="Y318" s="67"/>
      <c r="Z318" s="67"/>
    </row>
    <row r="319" spans="10:26" ht="15.75" customHeight="1">
      <c r="J319" s="189"/>
      <c r="K319" s="197"/>
      <c r="O319" s="67"/>
      <c r="P319" s="67"/>
      <c r="Q319" s="67"/>
      <c r="R319" s="67"/>
      <c r="S319" s="67"/>
      <c r="T319" s="67"/>
      <c r="U319" s="67"/>
      <c r="V319" s="67"/>
      <c r="W319" s="67"/>
      <c r="X319" s="67"/>
      <c r="Y319" s="67"/>
      <c r="Z319" s="67"/>
    </row>
    <row r="320" spans="10:26" ht="15.75" customHeight="1">
      <c r="J320" s="189"/>
      <c r="K320" s="197"/>
      <c r="O320" s="67"/>
      <c r="P320" s="67"/>
      <c r="Q320" s="67"/>
      <c r="R320" s="67"/>
      <c r="S320" s="67"/>
      <c r="T320" s="67"/>
      <c r="U320" s="67"/>
      <c r="V320" s="67"/>
      <c r="W320" s="67"/>
      <c r="X320" s="67"/>
      <c r="Y320" s="67"/>
      <c r="Z320" s="67"/>
    </row>
    <row r="321" spans="10:26" ht="15.75" customHeight="1">
      <c r="J321" s="189"/>
      <c r="K321" s="197"/>
      <c r="O321" s="67"/>
      <c r="P321" s="67"/>
      <c r="Q321" s="67"/>
      <c r="R321" s="67"/>
      <c r="S321" s="67"/>
      <c r="T321" s="67"/>
      <c r="U321" s="67"/>
      <c r="V321" s="67"/>
      <c r="W321" s="67"/>
      <c r="X321" s="67"/>
      <c r="Y321" s="67"/>
      <c r="Z321" s="67"/>
    </row>
    <row r="322" spans="10:26" ht="15.75" customHeight="1">
      <c r="J322" s="189"/>
      <c r="K322" s="197"/>
      <c r="O322" s="67"/>
      <c r="P322" s="67"/>
      <c r="Q322" s="67"/>
      <c r="R322" s="67"/>
      <c r="S322" s="67"/>
      <c r="T322" s="67"/>
      <c r="U322" s="67"/>
      <c r="V322" s="67"/>
      <c r="W322" s="67"/>
      <c r="X322" s="67"/>
      <c r="Y322" s="67"/>
      <c r="Z322" s="67"/>
    </row>
    <row r="323" spans="10:26" ht="15.75" customHeight="1">
      <c r="J323" s="189"/>
      <c r="K323" s="197"/>
      <c r="O323" s="67"/>
      <c r="P323" s="67"/>
      <c r="Q323" s="67"/>
      <c r="R323" s="67"/>
      <c r="S323" s="67"/>
      <c r="T323" s="67"/>
      <c r="U323" s="67"/>
      <c r="V323" s="67"/>
      <c r="W323" s="67"/>
      <c r="X323" s="67"/>
      <c r="Y323" s="67"/>
      <c r="Z323" s="67"/>
    </row>
    <row r="324" spans="10:26" ht="15.75" customHeight="1">
      <c r="J324" s="189"/>
      <c r="K324" s="197"/>
      <c r="O324" s="67"/>
      <c r="P324" s="67"/>
      <c r="Q324" s="67"/>
      <c r="R324" s="67"/>
      <c r="S324" s="67"/>
      <c r="T324" s="67"/>
      <c r="U324" s="67"/>
      <c r="V324" s="67"/>
      <c r="W324" s="67"/>
      <c r="X324" s="67"/>
      <c r="Y324" s="67"/>
      <c r="Z324" s="67"/>
    </row>
    <row r="325" spans="10:26" ht="15.75" customHeight="1">
      <c r="J325" s="189"/>
      <c r="K325" s="197"/>
      <c r="O325" s="67"/>
      <c r="P325" s="67"/>
      <c r="Q325" s="67"/>
      <c r="R325" s="67"/>
      <c r="S325" s="67"/>
      <c r="T325" s="67"/>
      <c r="U325" s="67"/>
      <c r="V325" s="67"/>
      <c r="W325" s="67"/>
      <c r="X325" s="67"/>
      <c r="Y325" s="67"/>
      <c r="Z325" s="67"/>
    </row>
    <row r="326" spans="10:26" ht="15.75" customHeight="1">
      <c r="J326" s="189"/>
      <c r="K326" s="197"/>
      <c r="O326" s="67"/>
      <c r="P326" s="67"/>
      <c r="Q326" s="67"/>
      <c r="R326" s="67"/>
      <c r="S326" s="67"/>
      <c r="T326" s="67"/>
      <c r="U326" s="67"/>
      <c r="V326" s="67"/>
      <c r="W326" s="67"/>
      <c r="X326" s="67"/>
      <c r="Y326" s="67"/>
      <c r="Z326" s="67"/>
    </row>
    <row r="327" spans="10:26" ht="15.75" customHeight="1">
      <c r="J327" s="189"/>
      <c r="K327" s="197"/>
      <c r="O327" s="67"/>
      <c r="P327" s="67"/>
      <c r="Q327" s="67"/>
      <c r="R327" s="67"/>
      <c r="S327" s="67"/>
      <c r="T327" s="67"/>
      <c r="U327" s="67"/>
      <c r="V327" s="67"/>
      <c r="W327" s="67"/>
      <c r="X327" s="67"/>
      <c r="Y327" s="67"/>
      <c r="Z327" s="67"/>
    </row>
    <row r="328" spans="10:26" ht="15.75" customHeight="1">
      <c r="J328" s="189"/>
      <c r="K328" s="197"/>
      <c r="O328" s="67"/>
      <c r="P328" s="67"/>
      <c r="Q328" s="67"/>
      <c r="R328" s="67"/>
      <c r="S328" s="67"/>
      <c r="T328" s="67"/>
      <c r="U328" s="67"/>
      <c r="V328" s="67"/>
      <c r="W328" s="67"/>
      <c r="X328" s="67"/>
      <c r="Y328" s="67"/>
      <c r="Z328" s="67"/>
    </row>
    <row r="329" spans="10:26" ht="15.75" customHeight="1">
      <c r="J329" s="189"/>
      <c r="K329" s="197"/>
      <c r="O329" s="67"/>
      <c r="P329" s="67"/>
      <c r="Q329" s="67"/>
      <c r="R329" s="67"/>
      <c r="S329" s="67"/>
      <c r="T329" s="67"/>
      <c r="U329" s="67"/>
      <c r="V329" s="67"/>
      <c r="W329" s="67"/>
      <c r="X329" s="67"/>
      <c r="Y329" s="67"/>
      <c r="Z329" s="67"/>
    </row>
    <row r="330" spans="10:26" ht="15.75" customHeight="1">
      <c r="J330" s="189"/>
      <c r="K330" s="197"/>
      <c r="O330" s="67"/>
      <c r="P330" s="67"/>
      <c r="Q330" s="67"/>
      <c r="R330" s="67"/>
      <c r="S330" s="67"/>
      <c r="T330" s="67"/>
      <c r="U330" s="67"/>
      <c r="V330" s="67"/>
      <c r="W330" s="67"/>
      <c r="X330" s="67"/>
      <c r="Y330" s="67"/>
      <c r="Z330" s="67"/>
    </row>
    <row r="331" spans="10:26" ht="15.75" customHeight="1">
      <c r="J331" s="189"/>
      <c r="K331" s="197"/>
      <c r="O331" s="67"/>
      <c r="P331" s="67"/>
      <c r="Q331" s="67"/>
      <c r="R331" s="67"/>
      <c r="S331" s="67"/>
      <c r="T331" s="67"/>
      <c r="U331" s="67"/>
      <c r="V331" s="67"/>
      <c r="W331" s="67"/>
      <c r="X331" s="67"/>
      <c r="Y331" s="67"/>
      <c r="Z331" s="67"/>
    </row>
    <row r="332" spans="10:26" ht="15.75" customHeight="1">
      <c r="J332" s="189"/>
      <c r="K332" s="197"/>
      <c r="O332" s="67"/>
      <c r="P332" s="67"/>
      <c r="Q332" s="67"/>
      <c r="R332" s="67"/>
      <c r="S332" s="67"/>
      <c r="T332" s="67"/>
      <c r="U332" s="67"/>
      <c r="V332" s="67"/>
      <c r="W332" s="67"/>
      <c r="X332" s="67"/>
      <c r="Y332" s="67"/>
      <c r="Z332" s="67"/>
    </row>
    <row r="333" spans="10:26" ht="15.75" customHeight="1">
      <c r="J333" s="189"/>
      <c r="K333" s="197"/>
      <c r="O333" s="67"/>
      <c r="P333" s="67"/>
      <c r="Q333" s="67"/>
      <c r="R333" s="67"/>
      <c r="S333" s="67"/>
      <c r="T333" s="67"/>
      <c r="U333" s="67"/>
      <c r="V333" s="67"/>
      <c r="W333" s="67"/>
      <c r="X333" s="67"/>
      <c r="Y333" s="67"/>
      <c r="Z333" s="67"/>
    </row>
    <row r="334" spans="10:26" ht="15.75" customHeight="1">
      <c r="J334" s="189"/>
      <c r="K334" s="197"/>
      <c r="O334" s="67"/>
      <c r="P334" s="67"/>
      <c r="Q334" s="67"/>
      <c r="R334" s="67"/>
      <c r="S334" s="67"/>
      <c r="T334" s="67"/>
      <c r="U334" s="67"/>
      <c r="V334" s="67"/>
      <c r="W334" s="67"/>
      <c r="X334" s="67"/>
      <c r="Y334" s="67"/>
      <c r="Z334" s="67"/>
    </row>
    <row r="335" spans="10:26" ht="15.75" customHeight="1">
      <c r="J335" s="189"/>
      <c r="K335" s="197"/>
      <c r="O335" s="67"/>
      <c r="P335" s="67"/>
      <c r="Q335" s="67"/>
      <c r="R335" s="67"/>
      <c r="S335" s="67"/>
      <c r="T335" s="67"/>
      <c r="U335" s="67"/>
      <c r="V335" s="67"/>
      <c r="W335" s="67"/>
      <c r="X335" s="67"/>
      <c r="Y335" s="67"/>
      <c r="Z335" s="67"/>
    </row>
    <row r="336" spans="10:26" ht="15.75" customHeight="1">
      <c r="J336" s="189"/>
      <c r="K336" s="197"/>
      <c r="O336" s="67"/>
      <c r="P336" s="67"/>
      <c r="Q336" s="67"/>
      <c r="R336" s="67"/>
      <c r="S336" s="67"/>
      <c r="T336" s="67"/>
      <c r="U336" s="67"/>
      <c r="V336" s="67"/>
      <c r="W336" s="67"/>
      <c r="X336" s="67"/>
      <c r="Y336" s="67"/>
      <c r="Z336" s="67"/>
    </row>
    <row r="337" spans="10:26" ht="15.75" customHeight="1">
      <c r="J337" s="189"/>
      <c r="K337" s="197"/>
      <c r="O337" s="67"/>
      <c r="P337" s="67"/>
      <c r="Q337" s="67"/>
      <c r="R337" s="67"/>
      <c r="S337" s="67"/>
      <c r="T337" s="67"/>
      <c r="U337" s="67"/>
      <c r="V337" s="67"/>
      <c r="W337" s="67"/>
      <c r="X337" s="67"/>
      <c r="Y337" s="67"/>
      <c r="Z337" s="67"/>
    </row>
    <row r="338" spans="10:26" ht="15.75" customHeight="1">
      <c r="J338" s="189"/>
      <c r="K338" s="197"/>
      <c r="O338" s="67"/>
      <c r="P338" s="67"/>
      <c r="Q338" s="67"/>
      <c r="R338" s="67"/>
      <c r="S338" s="67"/>
      <c r="T338" s="67"/>
      <c r="U338" s="67"/>
      <c r="V338" s="67"/>
      <c r="W338" s="67"/>
      <c r="X338" s="67"/>
      <c r="Y338" s="67"/>
      <c r="Z338" s="67"/>
    </row>
    <row r="339" spans="10:26" ht="15.75" customHeight="1">
      <c r="J339" s="189"/>
      <c r="K339" s="197"/>
      <c r="O339" s="67"/>
      <c r="P339" s="67"/>
      <c r="Q339" s="67"/>
      <c r="R339" s="67"/>
      <c r="S339" s="67"/>
      <c r="T339" s="67"/>
      <c r="U339" s="67"/>
      <c r="V339" s="67"/>
      <c r="W339" s="67"/>
      <c r="X339" s="67"/>
      <c r="Y339" s="67"/>
      <c r="Z339" s="67"/>
    </row>
    <row r="340" spans="10:26" ht="15.75" customHeight="1">
      <c r="J340" s="189"/>
      <c r="K340" s="197"/>
      <c r="O340" s="67"/>
      <c r="P340" s="67"/>
      <c r="Q340" s="67"/>
      <c r="R340" s="67"/>
      <c r="S340" s="67"/>
      <c r="T340" s="67"/>
      <c r="U340" s="67"/>
      <c r="V340" s="67"/>
      <c r="W340" s="67"/>
      <c r="X340" s="67"/>
      <c r="Y340" s="67"/>
      <c r="Z340" s="67"/>
    </row>
    <row r="341" spans="10:26" ht="15.75" customHeight="1">
      <c r="J341" s="189"/>
      <c r="K341" s="197"/>
      <c r="O341" s="67"/>
      <c r="P341" s="67"/>
      <c r="Q341" s="67"/>
      <c r="R341" s="67"/>
      <c r="S341" s="67"/>
      <c r="T341" s="67"/>
      <c r="U341" s="67"/>
      <c r="V341" s="67"/>
      <c r="W341" s="67"/>
      <c r="X341" s="67"/>
      <c r="Y341" s="67"/>
      <c r="Z341" s="67"/>
    </row>
    <row r="342" spans="10:26" ht="15.75" customHeight="1">
      <c r="J342" s="189"/>
      <c r="K342" s="197"/>
      <c r="O342" s="67"/>
      <c r="P342" s="67"/>
      <c r="Q342" s="67"/>
      <c r="R342" s="67"/>
      <c r="S342" s="67"/>
      <c r="T342" s="67"/>
      <c r="U342" s="67"/>
      <c r="V342" s="67"/>
      <c r="W342" s="67"/>
      <c r="X342" s="67"/>
      <c r="Y342" s="67"/>
      <c r="Z342" s="67"/>
    </row>
    <row r="343" spans="10:26" ht="15.75" customHeight="1">
      <c r="J343" s="189"/>
      <c r="K343" s="197"/>
      <c r="O343" s="67"/>
      <c r="P343" s="67"/>
      <c r="Q343" s="67"/>
      <c r="R343" s="67"/>
      <c r="S343" s="67"/>
      <c r="T343" s="67"/>
      <c r="U343" s="67"/>
      <c r="V343" s="67"/>
      <c r="W343" s="67"/>
      <c r="X343" s="67"/>
      <c r="Y343" s="67"/>
      <c r="Z343" s="67"/>
    </row>
    <row r="344" spans="10:26" ht="15.75" customHeight="1">
      <c r="J344" s="189"/>
      <c r="K344" s="197"/>
      <c r="O344" s="67"/>
      <c r="P344" s="67"/>
      <c r="Q344" s="67"/>
      <c r="R344" s="67"/>
      <c r="S344" s="67"/>
      <c r="T344" s="67"/>
      <c r="U344" s="67"/>
      <c r="V344" s="67"/>
      <c r="W344" s="67"/>
      <c r="X344" s="67"/>
      <c r="Y344" s="67"/>
      <c r="Z344" s="67"/>
    </row>
    <row r="345" spans="10:26" ht="15.75" customHeight="1">
      <c r="J345" s="189"/>
      <c r="K345" s="197"/>
      <c r="O345" s="67"/>
      <c r="P345" s="67"/>
      <c r="Q345" s="67"/>
      <c r="R345" s="67"/>
      <c r="S345" s="67"/>
      <c r="T345" s="67"/>
      <c r="U345" s="67"/>
      <c r="V345" s="67"/>
      <c r="W345" s="67"/>
      <c r="X345" s="67"/>
      <c r="Y345" s="67"/>
      <c r="Z345" s="67"/>
    </row>
    <row r="346" spans="10:26" ht="15.75" customHeight="1">
      <c r="J346" s="189"/>
      <c r="K346" s="197"/>
      <c r="O346" s="67"/>
      <c r="P346" s="67"/>
      <c r="Q346" s="67"/>
      <c r="R346" s="67"/>
      <c r="S346" s="67"/>
      <c r="T346" s="67"/>
      <c r="U346" s="67"/>
      <c r="V346" s="67"/>
      <c r="W346" s="67"/>
      <c r="X346" s="67"/>
      <c r="Y346" s="67"/>
      <c r="Z346" s="67"/>
    </row>
    <row r="347" spans="10:26" ht="15.75" customHeight="1">
      <c r="J347" s="189"/>
      <c r="K347" s="197"/>
      <c r="O347" s="67"/>
      <c r="P347" s="67"/>
      <c r="Q347" s="67"/>
      <c r="R347" s="67"/>
      <c r="S347" s="67"/>
      <c r="T347" s="67"/>
      <c r="U347" s="67"/>
      <c r="V347" s="67"/>
      <c r="W347" s="67"/>
      <c r="X347" s="67"/>
      <c r="Y347" s="67"/>
      <c r="Z347" s="67"/>
    </row>
    <row r="348" spans="10:26" ht="15.75" customHeight="1">
      <c r="J348" s="189"/>
      <c r="K348" s="197"/>
      <c r="O348" s="67"/>
      <c r="P348" s="67"/>
      <c r="Q348" s="67"/>
      <c r="R348" s="67"/>
      <c r="S348" s="67"/>
      <c r="T348" s="67"/>
      <c r="U348" s="67"/>
      <c r="V348" s="67"/>
      <c r="W348" s="67"/>
      <c r="X348" s="67"/>
      <c r="Y348" s="67"/>
      <c r="Z348" s="67"/>
    </row>
    <row r="349" spans="10:26" ht="15.75" customHeight="1">
      <c r="J349" s="189"/>
      <c r="K349" s="197"/>
      <c r="O349" s="67"/>
      <c r="P349" s="67"/>
      <c r="Q349" s="67"/>
      <c r="R349" s="67"/>
      <c r="S349" s="67"/>
      <c r="T349" s="67"/>
      <c r="U349" s="67"/>
      <c r="V349" s="67"/>
      <c r="W349" s="67"/>
      <c r="X349" s="67"/>
      <c r="Y349" s="67"/>
      <c r="Z349" s="67"/>
    </row>
    <row r="350" spans="10:26" ht="15.75" customHeight="1">
      <c r="J350" s="189"/>
      <c r="K350" s="197"/>
      <c r="O350" s="67"/>
      <c r="P350" s="67"/>
      <c r="Q350" s="67"/>
      <c r="R350" s="67"/>
      <c r="S350" s="67"/>
      <c r="T350" s="67"/>
      <c r="U350" s="67"/>
      <c r="V350" s="67"/>
      <c r="W350" s="67"/>
      <c r="X350" s="67"/>
      <c r="Y350" s="67"/>
      <c r="Z350" s="67"/>
    </row>
    <row r="351" spans="10:26" ht="15.75" customHeight="1">
      <c r="J351" s="189"/>
      <c r="K351" s="197"/>
      <c r="O351" s="67"/>
      <c r="P351" s="67"/>
      <c r="Q351" s="67"/>
      <c r="R351" s="67"/>
      <c r="S351" s="67"/>
      <c r="T351" s="67"/>
      <c r="U351" s="67"/>
      <c r="V351" s="67"/>
      <c r="W351" s="67"/>
      <c r="X351" s="67"/>
      <c r="Y351" s="67"/>
      <c r="Z351" s="67"/>
    </row>
    <row r="352" spans="10:26" ht="15.75" customHeight="1">
      <c r="J352" s="189"/>
      <c r="K352" s="197"/>
      <c r="O352" s="67"/>
      <c r="P352" s="67"/>
      <c r="Q352" s="67"/>
      <c r="R352" s="67"/>
      <c r="S352" s="67"/>
      <c r="T352" s="67"/>
      <c r="U352" s="67"/>
      <c r="V352" s="67"/>
      <c r="W352" s="67"/>
      <c r="X352" s="67"/>
      <c r="Y352" s="67"/>
      <c r="Z352" s="67"/>
    </row>
    <row r="353" spans="10:26" ht="15.75" customHeight="1">
      <c r="J353" s="189"/>
      <c r="K353" s="197"/>
      <c r="O353" s="67"/>
      <c r="P353" s="67"/>
      <c r="Q353" s="67"/>
      <c r="R353" s="67"/>
      <c r="S353" s="67"/>
      <c r="T353" s="67"/>
      <c r="U353" s="67"/>
      <c r="V353" s="67"/>
      <c r="W353" s="67"/>
      <c r="X353" s="67"/>
      <c r="Y353" s="67"/>
      <c r="Z353" s="67"/>
    </row>
    <row r="354" spans="10:26" ht="15.75" customHeight="1">
      <c r="J354" s="189"/>
      <c r="K354" s="197"/>
      <c r="O354" s="67"/>
      <c r="P354" s="67"/>
      <c r="Q354" s="67"/>
      <c r="R354" s="67"/>
      <c r="S354" s="67"/>
      <c r="T354" s="67"/>
      <c r="U354" s="67"/>
      <c r="V354" s="67"/>
      <c r="W354" s="67"/>
      <c r="X354" s="67"/>
      <c r="Y354" s="67"/>
      <c r="Z354" s="67"/>
    </row>
    <row r="355" spans="10:26" ht="15.75" customHeight="1">
      <c r="J355" s="189"/>
      <c r="K355" s="197"/>
      <c r="O355" s="67"/>
      <c r="P355" s="67"/>
      <c r="Q355" s="67"/>
      <c r="R355" s="67"/>
      <c r="S355" s="67"/>
      <c r="T355" s="67"/>
      <c r="U355" s="67"/>
      <c r="V355" s="67"/>
      <c r="W355" s="67"/>
      <c r="X355" s="67"/>
      <c r="Y355" s="67"/>
      <c r="Z355" s="67"/>
    </row>
    <row r="356" spans="10:26" ht="15.75" customHeight="1">
      <c r="J356" s="189"/>
      <c r="K356" s="197"/>
      <c r="O356" s="67"/>
      <c r="P356" s="67"/>
      <c r="Q356" s="67"/>
      <c r="R356" s="67"/>
      <c r="S356" s="67"/>
      <c r="T356" s="67"/>
      <c r="U356" s="67"/>
      <c r="V356" s="67"/>
      <c r="W356" s="67"/>
      <c r="X356" s="67"/>
      <c r="Y356" s="67"/>
      <c r="Z356" s="67"/>
    </row>
    <row r="357" spans="10:26" ht="15.75" customHeight="1">
      <c r="J357" s="189"/>
      <c r="K357" s="197"/>
      <c r="O357" s="67"/>
      <c r="P357" s="67"/>
      <c r="Q357" s="67"/>
      <c r="R357" s="67"/>
      <c r="S357" s="67"/>
      <c r="T357" s="67"/>
      <c r="U357" s="67"/>
      <c r="V357" s="67"/>
      <c r="W357" s="67"/>
      <c r="X357" s="67"/>
      <c r="Y357" s="67"/>
      <c r="Z357" s="67"/>
    </row>
    <row r="358" spans="10:26" ht="15.75" customHeight="1">
      <c r="J358" s="189"/>
      <c r="K358" s="197"/>
      <c r="O358" s="67"/>
      <c r="P358" s="67"/>
      <c r="Q358" s="67"/>
      <c r="R358" s="67"/>
      <c r="S358" s="67"/>
      <c r="T358" s="67"/>
      <c r="U358" s="67"/>
      <c r="V358" s="67"/>
      <c r="W358" s="67"/>
      <c r="X358" s="67"/>
      <c r="Y358" s="67"/>
      <c r="Z358" s="67"/>
    </row>
    <row r="359" spans="10:26" ht="15.75" customHeight="1">
      <c r="J359" s="189"/>
      <c r="K359" s="197"/>
      <c r="O359" s="67"/>
      <c r="P359" s="67"/>
      <c r="Q359" s="67"/>
      <c r="R359" s="67"/>
      <c r="S359" s="67"/>
      <c r="T359" s="67"/>
      <c r="U359" s="67"/>
      <c r="V359" s="67"/>
      <c r="W359" s="67"/>
      <c r="X359" s="67"/>
      <c r="Y359" s="67"/>
      <c r="Z359" s="67"/>
    </row>
    <row r="360" spans="10:26" ht="15.75" customHeight="1">
      <c r="J360" s="189"/>
      <c r="K360" s="197"/>
      <c r="O360" s="67"/>
      <c r="P360" s="67"/>
      <c r="Q360" s="67"/>
      <c r="R360" s="67"/>
      <c r="S360" s="67"/>
      <c r="T360" s="67"/>
      <c r="U360" s="67"/>
      <c r="V360" s="67"/>
      <c r="W360" s="67"/>
      <c r="X360" s="67"/>
      <c r="Y360" s="67"/>
      <c r="Z360" s="67"/>
    </row>
    <row r="361" spans="10:26" ht="15.75" customHeight="1">
      <c r="J361" s="189"/>
      <c r="K361" s="197"/>
      <c r="O361" s="67"/>
      <c r="P361" s="67"/>
      <c r="Q361" s="67"/>
      <c r="R361" s="67"/>
      <c r="S361" s="67"/>
      <c r="T361" s="67"/>
      <c r="U361" s="67"/>
      <c r="V361" s="67"/>
      <c r="W361" s="67"/>
      <c r="X361" s="67"/>
      <c r="Y361" s="67"/>
      <c r="Z361" s="67"/>
    </row>
    <row r="362" spans="10:26" ht="15.75" customHeight="1">
      <c r="J362" s="189"/>
      <c r="K362" s="197"/>
      <c r="O362" s="67"/>
      <c r="P362" s="67"/>
      <c r="Q362" s="67"/>
      <c r="R362" s="67"/>
      <c r="S362" s="67"/>
      <c r="T362" s="67"/>
      <c r="U362" s="67"/>
      <c r="V362" s="67"/>
      <c r="W362" s="67"/>
      <c r="X362" s="67"/>
      <c r="Y362" s="67"/>
      <c r="Z362" s="67"/>
    </row>
    <row r="363" spans="10:26" ht="15.75" customHeight="1">
      <c r="J363" s="189"/>
      <c r="K363" s="197"/>
      <c r="O363" s="67"/>
      <c r="P363" s="67"/>
      <c r="Q363" s="67"/>
      <c r="R363" s="67"/>
      <c r="S363" s="67"/>
      <c r="T363" s="67"/>
      <c r="U363" s="67"/>
      <c r="V363" s="67"/>
      <c r="W363" s="67"/>
      <c r="X363" s="67"/>
      <c r="Y363" s="67"/>
      <c r="Z363" s="67"/>
    </row>
    <row r="364" spans="10:26" ht="15.75" customHeight="1">
      <c r="J364" s="189"/>
      <c r="K364" s="197"/>
      <c r="O364" s="67"/>
      <c r="P364" s="67"/>
      <c r="Q364" s="67"/>
      <c r="R364" s="67"/>
      <c r="S364" s="67"/>
      <c r="T364" s="67"/>
      <c r="U364" s="67"/>
      <c r="V364" s="67"/>
      <c r="W364" s="67"/>
      <c r="X364" s="67"/>
      <c r="Y364" s="67"/>
      <c r="Z364" s="67"/>
    </row>
    <row r="365" spans="10:26" ht="15.75" customHeight="1">
      <c r="J365" s="189"/>
      <c r="K365" s="197"/>
      <c r="O365" s="67"/>
      <c r="P365" s="67"/>
      <c r="Q365" s="67"/>
      <c r="R365" s="67"/>
      <c r="S365" s="67"/>
      <c r="T365" s="67"/>
      <c r="U365" s="67"/>
      <c r="V365" s="67"/>
      <c r="W365" s="67"/>
      <c r="X365" s="67"/>
      <c r="Y365" s="67"/>
      <c r="Z365" s="67"/>
    </row>
    <row r="366" spans="10:26" ht="15.75" customHeight="1">
      <c r="J366" s="189"/>
      <c r="K366" s="197"/>
      <c r="O366" s="67"/>
      <c r="P366" s="67"/>
      <c r="Q366" s="67"/>
      <c r="R366" s="67"/>
      <c r="S366" s="67"/>
      <c r="T366" s="67"/>
      <c r="U366" s="67"/>
      <c r="V366" s="67"/>
      <c r="W366" s="67"/>
      <c r="X366" s="67"/>
      <c r="Y366" s="67"/>
      <c r="Z366" s="67"/>
    </row>
    <row r="367" spans="10:26" ht="15.75" customHeight="1">
      <c r="J367" s="189"/>
      <c r="K367" s="197"/>
      <c r="O367" s="67"/>
      <c r="P367" s="67"/>
      <c r="Q367" s="67"/>
      <c r="R367" s="67"/>
      <c r="S367" s="67"/>
      <c r="T367" s="67"/>
      <c r="U367" s="67"/>
      <c r="V367" s="67"/>
      <c r="W367" s="67"/>
      <c r="X367" s="67"/>
      <c r="Y367" s="67"/>
      <c r="Z367" s="67"/>
    </row>
    <row r="368" spans="10:26" ht="15.75" customHeight="1">
      <c r="J368" s="189"/>
      <c r="K368" s="197"/>
      <c r="O368" s="67"/>
      <c r="P368" s="67"/>
      <c r="Q368" s="67"/>
      <c r="R368" s="67"/>
      <c r="S368" s="67"/>
      <c r="T368" s="67"/>
      <c r="U368" s="67"/>
      <c r="V368" s="67"/>
      <c r="W368" s="67"/>
      <c r="X368" s="67"/>
      <c r="Y368" s="67"/>
      <c r="Z368" s="67"/>
    </row>
    <row r="369" spans="10:26" ht="15.75" customHeight="1">
      <c r="J369" s="189"/>
      <c r="K369" s="197"/>
      <c r="O369" s="67"/>
      <c r="P369" s="67"/>
      <c r="Q369" s="67"/>
      <c r="R369" s="67"/>
      <c r="S369" s="67"/>
      <c r="T369" s="67"/>
      <c r="U369" s="67"/>
      <c r="V369" s="67"/>
      <c r="W369" s="67"/>
      <c r="X369" s="67"/>
      <c r="Y369" s="67"/>
      <c r="Z369" s="67"/>
    </row>
    <row r="370" spans="10:26" ht="15.75" customHeight="1">
      <c r="J370" s="189"/>
      <c r="K370" s="197"/>
      <c r="O370" s="67"/>
      <c r="P370" s="67"/>
      <c r="Q370" s="67"/>
      <c r="R370" s="67"/>
      <c r="S370" s="67"/>
      <c r="T370" s="67"/>
      <c r="U370" s="67"/>
      <c r="V370" s="67"/>
      <c r="W370" s="67"/>
      <c r="X370" s="67"/>
      <c r="Y370" s="67"/>
      <c r="Z370" s="67"/>
    </row>
    <row r="371" spans="10:26" ht="15.75" customHeight="1">
      <c r="J371" s="189"/>
      <c r="K371" s="197"/>
      <c r="O371" s="67"/>
      <c r="P371" s="67"/>
      <c r="Q371" s="67"/>
      <c r="R371" s="67"/>
      <c r="S371" s="67"/>
      <c r="T371" s="67"/>
      <c r="U371" s="67"/>
      <c r="V371" s="67"/>
      <c r="W371" s="67"/>
      <c r="X371" s="67"/>
      <c r="Y371" s="67"/>
      <c r="Z371" s="67"/>
    </row>
    <row r="372" spans="10:26" ht="15.75" customHeight="1">
      <c r="J372" s="189"/>
      <c r="K372" s="197"/>
      <c r="O372" s="67"/>
      <c r="P372" s="67"/>
      <c r="Q372" s="67"/>
      <c r="R372" s="67"/>
      <c r="S372" s="67"/>
      <c r="T372" s="67"/>
      <c r="U372" s="67"/>
      <c r="V372" s="67"/>
      <c r="W372" s="67"/>
      <c r="X372" s="67"/>
      <c r="Y372" s="67"/>
      <c r="Z372" s="67"/>
    </row>
    <row r="373" spans="10:26" ht="15.75" customHeight="1">
      <c r="J373" s="189"/>
      <c r="K373" s="197"/>
      <c r="O373" s="67"/>
      <c r="P373" s="67"/>
      <c r="Q373" s="67"/>
      <c r="R373" s="67"/>
      <c r="S373" s="67"/>
      <c r="T373" s="67"/>
      <c r="U373" s="67"/>
      <c r="V373" s="67"/>
      <c r="W373" s="67"/>
      <c r="X373" s="67"/>
      <c r="Y373" s="67"/>
      <c r="Z373" s="67"/>
    </row>
    <row r="374" spans="10:26" ht="15.75" customHeight="1">
      <c r="J374" s="189"/>
      <c r="K374" s="197"/>
      <c r="O374" s="67"/>
      <c r="P374" s="67"/>
      <c r="Q374" s="67"/>
      <c r="R374" s="67"/>
      <c r="S374" s="67"/>
      <c r="T374" s="67"/>
      <c r="U374" s="67"/>
      <c r="V374" s="67"/>
      <c r="W374" s="67"/>
      <c r="X374" s="67"/>
      <c r="Y374" s="67"/>
      <c r="Z374" s="67"/>
    </row>
    <row r="375" spans="10:26" ht="15.75" customHeight="1">
      <c r="J375" s="189"/>
      <c r="K375" s="197"/>
      <c r="O375" s="67"/>
      <c r="P375" s="67"/>
      <c r="Q375" s="67"/>
      <c r="R375" s="67"/>
      <c r="S375" s="67"/>
      <c r="T375" s="67"/>
      <c r="U375" s="67"/>
      <c r="V375" s="67"/>
      <c r="W375" s="67"/>
      <c r="X375" s="67"/>
      <c r="Y375" s="67"/>
      <c r="Z375" s="67"/>
    </row>
    <row r="376" spans="10:26" ht="15.75" customHeight="1">
      <c r="J376" s="189"/>
      <c r="K376" s="197"/>
      <c r="O376" s="67"/>
      <c r="P376" s="67"/>
      <c r="Q376" s="67"/>
      <c r="R376" s="67"/>
      <c r="S376" s="67"/>
      <c r="T376" s="67"/>
      <c r="U376" s="67"/>
      <c r="V376" s="67"/>
      <c r="W376" s="67"/>
      <c r="X376" s="67"/>
      <c r="Y376" s="67"/>
      <c r="Z376" s="67"/>
    </row>
    <row r="377" spans="10:26" ht="15.75" customHeight="1">
      <c r="J377" s="189"/>
      <c r="K377" s="197"/>
      <c r="O377" s="67"/>
      <c r="P377" s="67"/>
      <c r="Q377" s="67"/>
      <c r="R377" s="67"/>
      <c r="S377" s="67"/>
      <c r="T377" s="67"/>
      <c r="U377" s="67"/>
      <c r="V377" s="67"/>
      <c r="W377" s="67"/>
      <c r="X377" s="67"/>
      <c r="Y377" s="67"/>
      <c r="Z377" s="67"/>
    </row>
    <row r="378" spans="10:26" ht="15.75" customHeight="1">
      <c r="J378" s="189"/>
      <c r="K378" s="197"/>
      <c r="O378" s="67"/>
      <c r="P378" s="67"/>
      <c r="Q378" s="67"/>
      <c r="R378" s="67"/>
      <c r="S378" s="67"/>
      <c r="T378" s="67"/>
      <c r="U378" s="67"/>
      <c r="V378" s="67"/>
      <c r="W378" s="67"/>
      <c r="X378" s="67"/>
      <c r="Y378" s="67"/>
      <c r="Z378" s="67"/>
    </row>
    <row r="379" spans="10:26" ht="15.75" customHeight="1">
      <c r="J379" s="189"/>
      <c r="K379" s="197"/>
      <c r="O379" s="67"/>
      <c r="P379" s="67"/>
      <c r="Q379" s="67"/>
      <c r="R379" s="67"/>
      <c r="S379" s="67"/>
      <c r="T379" s="67"/>
      <c r="U379" s="67"/>
      <c r="V379" s="67"/>
      <c r="W379" s="67"/>
      <c r="X379" s="67"/>
      <c r="Y379" s="67"/>
      <c r="Z379" s="67"/>
    </row>
    <row r="380" spans="10:26" ht="15.75" customHeight="1">
      <c r="J380" s="189"/>
      <c r="K380" s="197"/>
      <c r="O380" s="67"/>
      <c r="P380" s="67"/>
      <c r="Q380" s="67"/>
      <c r="R380" s="67"/>
      <c r="S380" s="67"/>
      <c r="T380" s="67"/>
      <c r="U380" s="67"/>
      <c r="V380" s="67"/>
      <c r="W380" s="67"/>
      <c r="X380" s="67"/>
      <c r="Y380" s="67"/>
      <c r="Z380" s="67"/>
    </row>
    <row r="381" spans="10:26" ht="15.75" customHeight="1">
      <c r="J381" s="189"/>
      <c r="K381" s="197"/>
      <c r="O381" s="67"/>
      <c r="P381" s="67"/>
      <c r="Q381" s="67"/>
      <c r="R381" s="67"/>
      <c r="S381" s="67"/>
      <c r="T381" s="67"/>
      <c r="U381" s="67"/>
      <c r="V381" s="67"/>
      <c r="W381" s="67"/>
      <c r="X381" s="67"/>
      <c r="Y381" s="67"/>
      <c r="Z381" s="67"/>
    </row>
    <row r="382" spans="10:26" ht="15.75" customHeight="1">
      <c r="J382" s="189"/>
      <c r="K382" s="197"/>
      <c r="O382" s="67"/>
      <c r="P382" s="67"/>
      <c r="Q382" s="67"/>
      <c r="R382" s="67"/>
      <c r="S382" s="67"/>
      <c r="T382" s="67"/>
      <c r="U382" s="67"/>
      <c r="V382" s="67"/>
      <c r="W382" s="67"/>
      <c r="X382" s="67"/>
      <c r="Y382" s="67"/>
      <c r="Z382" s="67"/>
    </row>
    <row r="383" spans="10:26" ht="15.75" customHeight="1">
      <c r="J383" s="189"/>
      <c r="K383" s="197"/>
      <c r="O383" s="67"/>
      <c r="P383" s="67"/>
      <c r="Q383" s="67"/>
      <c r="R383" s="67"/>
      <c r="S383" s="67"/>
      <c r="T383" s="67"/>
      <c r="U383" s="67"/>
      <c r="V383" s="67"/>
      <c r="W383" s="67"/>
      <c r="X383" s="67"/>
      <c r="Y383" s="67"/>
      <c r="Z383" s="67"/>
    </row>
    <row r="384" spans="10:26" ht="15.75" customHeight="1">
      <c r="J384" s="189"/>
      <c r="K384" s="197"/>
      <c r="O384" s="67"/>
      <c r="P384" s="67"/>
      <c r="Q384" s="67"/>
      <c r="R384" s="67"/>
      <c r="S384" s="67"/>
      <c r="T384" s="67"/>
      <c r="U384" s="67"/>
      <c r="V384" s="67"/>
      <c r="W384" s="67"/>
      <c r="X384" s="67"/>
      <c r="Y384" s="67"/>
      <c r="Z384" s="67"/>
    </row>
    <row r="385" spans="10:26" ht="15.75" customHeight="1">
      <c r="J385" s="189"/>
      <c r="K385" s="197"/>
      <c r="O385" s="67"/>
      <c r="P385" s="67"/>
      <c r="Q385" s="67"/>
      <c r="R385" s="67"/>
      <c r="S385" s="67"/>
      <c r="T385" s="67"/>
      <c r="U385" s="67"/>
      <c r="V385" s="67"/>
      <c r="W385" s="67"/>
      <c r="X385" s="67"/>
      <c r="Y385" s="67"/>
      <c r="Z385" s="67"/>
    </row>
    <row r="386" spans="10:26" ht="15.75" customHeight="1">
      <c r="J386" s="189"/>
      <c r="K386" s="197"/>
      <c r="O386" s="67"/>
      <c r="P386" s="67"/>
      <c r="Q386" s="67"/>
      <c r="R386" s="67"/>
      <c r="S386" s="67"/>
      <c r="T386" s="67"/>
      <c r="U386" s="67"/>
      <c r="V386" s="67"/>
      <c r="W386" s="67"/>
      <c r="X386" s="67"/>
      <c r="Y386" s="67"/>
      <c r="Z386" s="67"/>
    </row>
    <row r="387" spans="10:26" ht="15.75" customHeight="1">
      <c r="J387" s="189"/>
      <c r="K387" s="197"/>
      <c r="O387" s="67"/>
      <c r="P387" s="67"/>
      <c r="Q387" s="67"/>
      <c r="R387" s="67"/>
      <c r="S387" s="67"/>
      <c r="T387" s="67"/>
      <c r="U387" s="67"/>
      <c r="V387" s="67"/>
      <c r="W387" s="67"/>
      <c r="X387" s="67"/>
      <c r="Y387" s="67"/>
      <c r="Z387" s="67"/>
    </row>
    <row r="388" spans="10:26" ht="15.75" customHeight="1">
      <c r="J388" s="189"/>
      <c r="K388" s="197"/>
      <c r="O388" s="67"/>
      <c r="P388" s="67"/>
      <c r="Q388" s="67"/>
      <c r="R388" s="67"/>
      <c r="S388" s="67"/>
      <c r="T388" s="67"/>
      <c r="U388" s="67"/>
      <c r="V388" s="67"/>
      <c r="W388" s="67"/>
      <c r="X388" s="67"/>
      <c r="Y388" s="67"/>
      <c r="Z388" s="67"/>
    </row>
    <row r="389" spans="10:26" ht="15.75" customHeight="1">
      <c r="J389" s="189"/>
      <c r="K389" s="197"/>
      <c r="O389" s="67"/>
      <c r="P389" s="67"/>
      <c r="Q389" s="67"/>
      <c r="R389" s="67"/>
      <c r="S389" s="67"/>
      <c r="T389" s="67"/>
      <c r="U389" s="67"/>
      <c r="V389" s="67"/>
      <c r="W389" s="67"/>
      <c r="X389" s="67"/>
      <c r="Y389" s="67"/>
      <c r="Z389" s="67"/>
    </row>
    <row r="390" spans="10:26" ht="15.75" customHeight="1">
      <c r="J390" s="189"/>
      <c r="K390" s="197"/>
      <c r="O390" s="67"/>
      <c r="P390" s="67"/>
      <c r="Q390" s="67"/>
      <c r="R390" s="67"/>
      <c r="S390" s="67"/>
      <c r="T390" s="67"/>
      <c r="U390" s="67"/>
      <c r="V390" s="67"/>
      <c r="W390" s="67"/>
      <c r="X390" s="67"/>
      <c r="Y390" s="67"/>
      <c r="Z390" s="67"/>
    </row>
    <row r="391" spans="10:26" ht="15.75" customHeight="1">
      <c r="J391" s="189"/>
      <c r="K391" s="197"/>
      <c r="O391" s="67"/>
      <c r="P391" s="67"/>
      <c r="Q391" s="67"/>
      <c r="R391" s="67"/>
      <c r="S391" s="67"/>
      <c r="T391" s="67"/>
      <c r="U391" s="67"/>
      <c r="V391" s="67"/>
      <c r="W391" s="67"/>
      <c r="X391" s="67"/>
      <c r="Y391" s="67"/>
      <c r="Z391" s="67"/>
    </row>
    <row r="392" spans="10:26" ht="15.75" customHeight="1">
      <c r="J392" s="189"/>
      <c r="K392" s="197"/>
      <c r="O392" s="67"/>
      <c r="P392" s="67"/>
      <c r="Q392" s="67"/>
      <c r="R392" s="67"/>
      <c r="S392" s="67"/>
      <c r="T392" s="67"/>
      <c r="U392" s="67"/>
      <c r="V392" s="67"/>
      <c r="W392" s="67"/>
      <c r="X392" s="67"/>
      <c r="Y392" s="67"/>
      <c r="Z392" s="67"/>
    </row>
    <row r="393" spans="10:26" ht="15.75" customHeight="1">
      <c r="J393" s="189"/>
      <c r="K393" s="197"/>
      <c r="O393" s="67"/>
      <c r="P393" s="67"/>
      <c r="Q393" s="67"/>
      <c r="R393" s="67"/>
      <c r="S393" s="67"/>
      <c r="T393" s="67"/>
      <c r="U393" s="67"/>
      <c r="V393" s="67"/>
      <c r="W393" s="67"/>
      <c r="X393" s="67"/>
      <c r="Y393" s="67"/>
      <c r="Z393" s="67"/>
    </row>
    <row r="394" spans="10:26" ht="15.75" customHeight="1">
      <c r="J394" s="189"/>
      <c r="K394" s="197"/>
      <c r="O394" s="67"/>
      <c r="P394" s="67"/>
      <c r="Q394" s="67"/>
      <c r="R394" s="67"/>
      <c r="S394" s="67"/>
      <c r="T394" s="67"/>
      <c r="U394" s="67"/>
      <c r="V394" s="67"/>
      <c r="W394" s="67"/>
      <c r="X394" s="67"/>
      <c r="Y394" s="67"/>
      <c r="Z394" s="67"/>
    </row>
    <row r="395" spans="10:26" ht="15.75" customHeight="1">
      <c r="J395" s="189"/>
      <c r="K395" s="197"/>
      <c r="O395" s="67"/>
      <c r="P395" s="67"/>
      <c r="Q395" s="67"/>
      <c r="R395" s="67"/>
      <c r="S395" s="67"/>
      <c r="T395" s="67"/>
      <c r="U395" s="67"/>
      <c r="V395" s="67"/>
      <c r="W395" s="67"/>
      <c r="X395" s="67"/>
      <c r="Y395" s="67"/>
      <c r="Z395" s="67"/>
    </row>
    <row r="396" spans="10:26" ht="15.75" customHeight="1">
      <c r="J396" s="189"/>
      <c r="K396" s="197"/>
      <c r="O396" s="67"/>
      <c r="P396" s="67"/>
      <c r="Q396" s="67"/>
      <c r="R396" s="67"/>
      <c r="S396" s="67"/>
      <c r="T396" s="67"/>
      <c r="U396" s="67"/>
      <c r="V396" s="67"/>
      <c r="W396" s="67"/>
      <c r="X396" s="67"/>
      <c r="Y396" s="67"/>
      <c r="Z396" s="67"/>
    </row>
    <row r="397" spans="10:26" ht="15.75" customHeight="1">
      <c r="J397" s="189"/>
      <c r="K397" s="197"/>
      <c r="O397" s="67"/>
      <c r="P397" s="67"/>
      <c r="Q397" s="67"/>
      <c r="R397" s="67"/>
      <c r="S397" s="67"/>
      <c r="T397" s="67"/>
      <c r="U397" s="67"/>
      <c r="V397" s="67"/>
      <c r="W397" s="67"/>
      <c r="X397" s="67"/>
      <c r="Y397" s="67"/>
      <c r="Z397" s="67"/>
    </row>
    <row r="398" spans="10:26" ht="15.75" customHeight="1">
      <c r="J398" s="189"/>
      <c r="K398" s="197"/>
      <c r="O398" s="67"/>
      <c r="P398" s="67"/>
      <c r="Q398" s="67"/>
      <c r="R398" s="67"/>
      <c r="S398" s="67"/>
      <c r="T398" s="67"/>
      <c r="U398" s="67"/>
      <c r="V398" s="67"/>
      <c r="W398" s="67"/>
      <c r="X398" s="67"/>
      <c r="Y398" s="67"/>
      <c r="Z398" s="67"/>
    </row>
    <row r="399" spans="10:26" ht="15.75" customHeight="1">
      <c r="J399" s="189"/>
      <c r="K399" s="197"/>
      <c r="O399" s="67"/>
      <c r="P399" s="67"/>
      <c r="Q399" s="67"/>
      <c r="R399" s="67"/>
      <c r="S399" s="67"/>
      <c r="T399" s="67"/>
      <c r="U399" s="67"/>
      <c r="V399" s="67"/>
      <c r="W399" s="67"/>
      <c r="X399" s="67"/>
      <c r="Y399" s="67"/>
      <c r="Z399" s="67"/>
    </row>
    <row r="400" spans="10:26" ht="15.75" customHeight="1">
      <c r="J400" s="189"/>
      <c r="K400" s="197"/>
      <c r="O400" s="67"/>
      <c r="P400" s="67"/>
      <c r="Q400" s="67"/>
      <c r="R400" s="67"/>
      <c r="S400" s="67"/>
      <c r="T400" s="67"/>
      <c r="U400" s="67"/>
      <c r="V400" s="67"/>
      <c r="W400" s="67"/>
      <c r="X400" s="67"/>
      <c r="Y400" s="67"/>
      <c r="Z400" s="67"/>
    </row>
    <row r="401" spans="10:26" ht="15.75" customHeight="1">
      <c r="J401" s="189"/>
      <c r="K401" s="197"/>
      <c r="O401" s="67"/>
      <c r="P401" s="67"/>
      <c r="Q401" s="67"/>
      <c r="R401" s="67"/>
      <c r="S401" s="67"/>
      <c r="T401" s="67"/>
      <c r="U401" s="67"/>
      <c r="V401" s="67"/>
      <c r="W401" s="67"/>
      <c r="X401" s="67"/>
      <c r="Y401" s="67"/>
      <c r="Z401" s="67"/>
    </row>
    <row r="402" spans="10:26" ht="15.75" customHeight="1">
      <c r="J402" s="189"/>
      <c r="K402" s="197"/>
      <c r="O402" s="67"/>
      <c r="P402" s="67"/>
      <c r="Q402" s="67"/>
      <c r="R402" s="67"/>
      <c r="S402" s="67"/>
      <c r="T402" s="67"/>
      <c r="U402" s="67"/>
      <c r="V402" s="67"/>
      <c r="W402" s="67"/>
      <c r="X402" s="67"/>
      <c r="Y402" s="67"/>
      <c r="Z402" s="67"/>
    </row>
    <row r="403" spans="10:26" ht="15.75" customHeight="1">
      <c r="J403" s="189"/>
      <c r="K403" s="197"/>
      <c r="O403" s="67"/>
      <c r="P403" s="67"/>
      <c r="Q403" s="67"/>
      <c r="R403" s="67"/>
      <c r="S403" s="67"/>
      <c r="T403" s="67"/>
      <c r="U403" s="67"/>
      <c r="V403" s="67"/>
      <c r="W403" s="67"/>
      <c r="X403" s="67"/>
      <c r="Y403" s="67"/>
      <c r="Z403" s="67"/>
    </row>
    <row r="404" spans="10:26" ht="15.75" customHeight="1">
      <c r="J404" s="189"/>
      <c r="K404" s="197"/>
      <c r="O404" s="67"/>
      <c r="P404" s="67"/>
      <c r="Q404" s="67"/>
      <c r="R404" s="67"/>
      <c r="S404" s="67"/>
      <c r="T404" s="67"/>
      <c r="U404" s="67"/>
      <c r="V404" s="67"/>
      <c r="W404" s="67"/>
      <c r="X404" s="67"/>
      <c r="Y404" s="67"/>
      <c r="Z404" s="67"/>
    </row>
    <row r="405" spans="10:26" ht="15.75" customHeight="1">
      <c r="J405" s="189"/>
      <c r="K405" s="197"/>
      <c r="O405" s="67"/>
      <c r="P405" s="67"/>
      <c r="Q405" s="67"/>
      <c r="R405" s="67"/>
      <c r="S405" s="67"/>
      <c r="T405" s="67"/>
      <c r="U405" s="67"/>
      <c r="V405" s="67"/>
      <c r="W405" s="67"/>
      <c r="X405" s="67"/>
      <c r="Y405" s="67"/>
      <c r="Z405" s="67"/>
    </row>
    <row r="406" spans="10:26" ht="15.75" customHeight="1">
      <c r="J406" s="189"/>
      <c r="K406" s="197"/>
      <c r="O406" s="67"/>
      <c r="P406" s="67"/>
      <c r="Q406" s="67"/>
      <c r="R406" s="67"/>
      <c r="S406" s="67"/>
      <c r="T406" s="67"/>
      <c r="U406" s="67"/>
      <c r="V406" s="67"/>
      <c r="W406" s="67"/>
      <c r="X406" s="67"/>
      <c r="Y406" s="67"/>
      <c r="Z406" s="67"/>
    </row>
    <row r="407" spans="10:26" ht="15.75" customHeight="1">
      <c r="J407" s="189"/>
      <c r="K407" s="197"/>
      <c r="O407" s="67"/>
      <c r="P407" s="67"/>
      <c r="Q407" s="67"/>
      <c r="R407" s="67"/>
      <c r="S407" s="67"/>
      <c r="T407" s="67"/>
      <c r="U407" s="67"/>
      <c r="V407" s="67"/>
      <c r="W407" s="67"/>
      <c r="X407" s="67"/>
      <c r="Y407" s="67"/>
      <c r="Z407" s="67"/>
    </row>
    <row r="408" spans="10:26" ht="15.75" customHeight="1">
      <c r="J408" s="189"/>
      <c r="K408" s="197"/>
      <c r="O408" s="67"/>
      <c r="P408" s="67"/>
      <c r="Q408" s="67"/>
      <c r="R408" s="67"/>
      <c r="S408" s="67"/>
      <c r="T408" s="67"/>
      <c r="U408" s="67"/>
      <c r="V408" s="67"/>
      <c r="W408" s="67"/>
      <c r="X408" s="67"/>
      <c r="Y408" s="67"/>
      <c r="Z408" s="67"/>
    </row>
    <row r="409" spans="10:26" ht="15.75" customHeight="1">
      <c r="J409" s="189"/>
      <c r="K409" s="197"/>
      <c r="O409" s="67"/>
      <c r="P409" s="67"/>
      <c r="Q409" s="67"/>
      <c r="R409" s="67"/>
      <c r="S409" s="67"/>
      <c r="T409" s="67"/>
      <c r="U409" s="67"/>
      <c r="V409" s="67"/>
      <c r="W409" s="67"/>
      <c r="X409" s="67"/>
      <c r="Y409" s="67"/>
      <c r="Z409" s="67"/>
    </row>
    <row r="410" spans="10:26" ht="15.75" customHeight="1">
      <c r="J410" s="189"/>
      <c r="K410" s="197"/>
      <c r="O410" s="67"/>
      <c r="P410" s="67"/>
      <c r="Q410" s="67"/>
      <c r="R410" s="67"/>
      <c r="S410" s="67"/>
      <c r="T410" s="67"/>
      <c r="U410" s="67"/>
      <c r="V410" s="67"/>
      <c r="W410" s="67"/>
      <c r="X410" s="67"/>
      <c r="Y410" s="67"/>
      <c r="Z410" s="67"/>
    </row>
    <row r="411" spans="10:26" ht="15.75" customHeight="1">
      <c r="J411" s="189"/>
      <c r="K411" s="197"/>
      <c r="O411" s="67"/>
      <c r="P411" s="67"/>
      <c r="Q411" s="67"/>
      <c r="R411" s="67"/>
      <c r="S411" s="67"/>
      <c r="T411" s="67"/>
      <c r="U411" s="67"/>
      <c r="V411" s="67"/>
      <c r="W411" s="67"/>
      <c r="X411" s="67"/>
      <c r="Y411" s="67"/>
      <c r="Z411" s="67"/>
    </row>
    <row r="412" spans="10:26" ht="15.75" customHeight="1">
      <c r="J412" s="189"/>
      <c r="K412" s="197"/>
      <c r="O412" s="67"/>
      <c r="P412" s="67"/>
      <c r="Q412" s="67"/>
      <c r="R412" s="67"/>
      <c r="S412" s="67"/>
      <c r="T412" s="67"/>
      <c r="U412" s="67"/>
      <c r="V412" s="67"/>
      <c r="W412" s="67"/>
      <c r="X412" s="67"/>
      <c r="Y412" s="67"/>
      <c r="Z412" s="67"/>
    </row>
    <row r="413" spans="10:26" ht="15.75" customHeight="1">
      <c r="J413" s="189"/>
      <c r="K413" s="197"/>
      <c r="O413" s="67"/>
      <c r="P413" s="67"/>
      <c r="Q413" s="67"/>
      <c r="R413" s="67"/>
      <c r="S413" s="67"/>
      <c r="T413" s="67"/>
      <c r="U413" s="67"/>
      <c r="V413" s="67"/>
      <c r="W413" s="67"/>
      <c r="X413" s="67"/>
      <c r="Y413" s="67"/>
      <c r="Z413" s="67"/>
    </row>
    <row r="414" spans="10:26" ht="15.75" customHeight="1">
      <c r="J414" s="189"/>
      <c r="K414" s="197"/>
      <c r="O414" s="67"/>
      <c r="P414" s="67"/>
      <c r="Q414" s="67"/>
      <c r="R414" s="67"/>
      <c r="S414" s="67"/>
      <c r="T414" s="67"/>
      <c r="U414" s="67"/>
      <c r="V414" s="67"/>
      <c r="W414" s="67"/>
      <c r="X414" s="67"/>
      <c r="Y414" s="67"/>
      <c r="Z414" s="67"/>
    </row>
    <row r="415" spans="10:26" ht="15.75" customHeight="1">
      <c r="J415" s="189"/>
      <c r="K415" s="197"/>
      <c r="O415" s="67"/>
      <c r="P415" s="67"/>
      <c r="Q415" s="67"/>
      <c r="R415" s="67"/>
      <c r="S415" s="67"/>
      <c r="T415" s="67"/>
      <c r="U415" s="67"/>
      <c r="V415" s="67"/>
      <c r="W415" s="67"/>
      <c r="X415" s="67"/>
      <c r="Y415" s="67"/>
      <c r="Z415" s="67"/>
    </row>
    <row r="416" spans="10:26" ht="15.75" customHeight="1">
      <c r="J416" s="189"/>
      <c r="K416" s="197"/>
      <c r="O416" s="67"/>
      <c r="P416" s="67"/>
      <c r="Q416" s="67"/>
      <c r="R416" s="67"/>
      <c r="S416" s="67"/>
      <c r="T416" s="67"/>
      <c r="U416" s="67"/>
      <c r="V416" s="67"/>
      <c r="W416" s="67"/>
      <c r="X416" s="67"/>
      <c r="Y416" s="67"/>
      <c r="Z416" s="67"/>
    </row>
    <row r="417" spans="10:26" ht="15.75" customHeight="1">
      <c r="J417" s="189"/>
      <c r="K417" s="197"/>
      <c r="O417" s="67"/>
      <c r="P417" s="67"/>
      <c r="Q417" s="67"/>
      <c r="R417" s="67"/>
      <c r="S417" s="67"/>
      <c r="T417" s="67"/>
      <c r="U417" s="67"/>
      <c r="V417" s="67"/>
      <c r="W417" s="67"/>
      <c r="X417" s="67"/>
      <c r="Y417" s="67"/>
      <c r="Z417" s="67"/>
    </row>
    <row r="418" spans="10:26" ht="15.75" customHeight="1">
      <c r="J418" s="189"/>
      <c r="K418" s="197"/>
      <c r="O418" s="67"/>
      <c r="P418" s="67"/>
      <c r="Q418" s="67"/>
      <c r="R418" s="67"/>
      <c r="S418" s="67"/>
      <c r="T418" s="67"/>
      <c r="U418" s="67"/>
      <c r="V418" s="67"/>
      <c r="W418" s="67"/>
      <c r="X418" s="67"/>
      <c r="Y418" s="67"/>
      <c r="Z418" s="67"/>
    </row>
    <row r="419" spans="10:26" ht="15.75" customHeight="1">
      <c r="J419" s="189"/>
      <c r="K419" s="197"/>
      <c r="O419" s="67"/>
      <c r="P419" s="67"/>
      <c r="Q419" s="67"/>
      <c r="R419" s="67"/>
      <c r="S419" s="67"/>
      <c r="T419" s="67"/>
      <c r="U419" s="67"/>
      <c r="V419" s="67"/>
      <c r="W419" s="67"/>
      <c r="X419" s="67"/>
      <c r="Y419" s="67"/>
      <c r="Z419" s="67"/>
    </row>
    <row r="420" spans="10:26" ht="15.75" customHeight="1">
      <c r="J420" s="189"/>
      <c r="K420" s="197"/>
      <c r="O420" s="67"/>
      <c r="P420" s="67"/>
      <c r="Q420" s="67"/>
      <c r="R420" s="67"/>
      <c r="S420" s="67"/>
      <c r="T420" s="67"/>
      <c r="U420" s="67"/>
      <c r="V420" s="67"/>
      <c r="W420" s="67"/>
      <c r="X420" s="67"/>
      <c r="Y420" s="67"/>
      <c r="Z420" s="67"/>
    </row>
    <row r="421" spans="10:26" ht="15.75" customHeight="1">
      <c r="J421" s="189"/>
      <c r="K421" s="197"/>
      <c r="O421" s="67"/>
      <c r="P421" s="67"/>
      <c r="Q421" s="67"/>
      <c r="R421" s="67"/>
      <c r="S421" s="67"/>
      <c r="T421" s="67"/>
      <c r="U421" s="67"/>
      <c r="V421" s="67"/>
      <c r="W421" s="67"/>
      <c r="X421" s="67"/>
      <c r="Y421" s="67"/>
      <c r="Z421" s="67"/>
    </row>
    <row r="422" spans="10:26" ht="15.75" customHeight="1">
      <c r="J422" s="189"/>
      <c r="K422" s="197"/>
      <c r="O422" s="67"/>
      <c r="P422" s="67"/>
      <c r="Q422" s="67"/>
      <c r="R422" s="67"/>
      <c r="S422" s="67"/>
      <c r="T422" s="67"/>
      <c r="U422" s="67"/>
      <c r="V422" s="67"/>
      <c r="W422" s="67"/>
      <c r="X422" s="67"/>
      <c r="Y422" s="67"/>
      <c r="Z422" s="67"/>
    </row>
    <row r="423" spans="10:26" ht="15.75" customHeight="1">
      <c r="J423" s="189"/>
      <c r="K423" s="197"/>
      <c r="O423" s="67"/>
      <c r="P423" s="67"/>
      <c r="Q423" s="67"/>
      <c r="R423" s="67"/>
      <c r="S423" s="67"/>
      <c r="T423" s="67"/>
      <c r="U423" s="67"/>
      <c r="V423" s="67"/>
      <c r="W423" s="67"/>
      <c r="X423" s="67"/>
      <c r="Y423" s="67"/>
      <c r="Z423" s="67"/>
    </row>
    <row r="424" spans="10:26" ht="15.75" customHeight="1">
      <c r="J424" s="189"/>
      <c r="K424" s="197"/>
      <c r="O424" s="67"/>
      <c r="P424" s="67"/>
      <c r="Q424" s="67"/>
      <c r="R424" s="67"/>
      <c r="S424" s="67"/>
      <c r="T424" s="67"/>
      <c r="U424" s="67"/>
      <c r="V424" s="67"/>
      <c r="W424" s="67"/>
      <c r="X424" s="67"/>
      <c r="Y424" s="67"/>
      <c r="Z424" s="67"/>
    </row>
    <row r="425" spans="10:26" ht="15.75" customHeight="1">
      <c r="J425" s="189"/>
      <c r="K425" s="197"/>
      <c r="O425" s="67"/>
      <c r="P425" s="67"/>
      <c r="Q425" s="67"/>
      <c r="R425" s="67"/>
      <c r="S425" s="67"/>
      <c r="T425" s="67"/>
      <c r="U425" s="67"/>
      <c r="V425" s="67"/>
      <c r="W425" s="67"/>
      <c r="X425" s="67"/>
      <c r="Y425" s="67"/>
      <c r="Z425" s="67"/>
    </row>
    <row r="426" spans="10:26" ht="15.75" customHeight="1">
      <c r="J426" s="189"/>
      <c r="K426" s="197"/>
      <c r="O426" s="67"/>
      <c r="P426" s="67"/>
      <c r="Q426" s="67"/>
      <c r="R426" s="67"/>
      <c r="S426" s="67"/>
      <c r="T426" s="67"/>
      <c r="U426" s="67"/>
      <c r="V426" s="67"/>
      <c r="W426" s="67"/>
      <c r="X426" s="67"/>
      <c r="Y426" s="67"/>
      <c r="Z426" s="67"/>
    </row>
    <row r="427" spans="10:26" ht="15.75" customHeight="1">
      <c r="J427" s="189"/>
      <c r="K427" s="197"/>
      <c r="O427" s="67"/>
      <c r="P427" s="67"/>
      <c r="Q427" s="67"/>
      <c r="R427" s="67"/>
      <c r="S427" s="67"/>
      <c r="T427" s="67"/>
      <c r="U427" s="67"/>
      <c r="V427" s="67"/>
      <c r="W427" s="67"/>
      <c r="X427" s="67"/>
      <c r="Y427" s="67"/>
      <c r="Z427" s="67"/>
    </row>
    <row r="428" spans="10:26" ht="15.75" customHeight="1">
      <c r="J428" s="189"/>
      <c r="K428" s="197"/>
      <c r="O428" s="67"/>
      <c r="P428" s="67"/>
      <c r="Q428" s="67"/>
      <c r="R428" s="67"/>
      <c r="S428" s="67"/>
      <c r="T428" s="67"/>
      <c r="U428" s="67"/>
      <c r="V428" s="67"/>
      <c r="W428" s="67"/>
      <c r="X428" s="67"/>
      <c r="Y428" s="67"/>
      <c r="Z428" s="67"/>
    </row>
    <row r="429" spans="10:26" ht="15.75" customHeight="1">
      <c r="J429" s="189"/>
      <c r="K429" s="197"/>
      <c r="O429" s="67"/>
      <c r="P429" s="67"/>
      <c r="Q429" s="67"/>
      <c r="R429" s="67"/>
      <c r="S429" s="67"/>
      <c r="T429" s="67"/>
      <c r="U429" s="67"/>
      <c r="V429" s="67"/>
      <c r="W429" s="67"/>
      <c r="X429" s="67"/>
      <c r="Y429" s="67"/>
      <c r="Z429" s="67"/>
    </row>
    <row r="430" spans="10:26" ht="15.75" customHeight="1">
      <c r="J430" s="189"/>
      <c r="K430" s="197"/>
      <c r="O430" s="67"/>
      <c r="P430" s="67"/>
      <c r="Q430" s="67"/>
      <c r="R430" s="67"/>
      <c r="S430" s="67"/>
      <c r="T430" s="67"/>
      <c r="U430" s="67"/>
      <c r="V430" s="67"/>
      <c r="W430" s="67"/>
      <c r="X430" s="67"/>
      <c r="Y430" s="67"/>
      <c r="Z430" s="67"/>
    </row>
    <row r="431" spans="10:26" ht="15.75" customHeight="1">
      <c r="J431" s="189"/>
      <c r="K431" s="197"/>
      <c r="O431" s="67"/>
      <c r="P431" s="67"/>
      <c r="Q431" s="67"/>
      <c r="R431" s="67"/>
      <c r="S431" s="67"/>
      <c r="T431" s="67"/>
      <c r="U431" s="67"/>
      <c r="V431" s="67"/>
      <c r="W431" s="67"/>
      <c r="X431" s="67"/>
      <c r="Y431" s="67"/>
      <c r="Z431" s="67"/>
    </row>
    <row r="432" spans="10:26" ht="15.75" customHeight="1">
      <c r="J432" s="189"/>
      <c r="K432" s="197"/>
      <c r="O432" s="67"/>
      <c r="P432" s="67"/>
      <c r="Q432" s="67"/>
      <c r="R432" s="67"/>
      <c r="S432" s="67"/>
      <c r="T432" s="67"/>
      <c r="U432" s="67"/>
      <c r="V432" s="67"/>
      <c r="W432" s="67"/>
      <c r="X432" s="67"/>
      <c r="Y432" s="67"/>
      <c r="Z432" s="67"/>
    </row>
    <row r="433" spans="10:26" ht="15.75" customHeight="1">
      <c r="J433" s="189"/>
      <c r="K433" s="197"/>
      <c r="O433" s="67"/>
      <c r="P433" s="67"/>
      <c r="Q433" s="67"/>
      <c r="R433" s="67"/>
      <c r="S433" s="67"/>
      <c r="T433" s="67"/>
      <c r="U433" s="67"/>
      <c r="V433" s="67"/>
      <c r="W433" s="67"/>
      <c r="X433" s="67"/>
      <c r="Y433" s="67"/>
      <c r="Z433" s="67"/>
    </row>
    <row r="434" spans="10:26" ht="15.75" customHeight="1">
      <c r="J434" s="189"/>
      <c r="K434" s="197"/>
      <c r="O434" s="67"/>
      <c r="P434" s="67"/>
      <c r="Q434" s="67"/>
      <c r="R434" s="67"/>
      <c r="S434" s="67"/>
      <c r="T434" s="67"/>
      <c r="U434" s="67"/>
      <c r="V434" s="67"/>
      <c r="W434" s="67"/>
      <c r="X434" s="67"/>
      <c r="Y434" s="67"/>
      <c r="Z434" s="67"/>
    </row>
    <row r="435" spans="10:26" ht="15.75" customHeight="1">
      <c r="J435" s="189"/>
      <c r="K435" s="197"/>
      <c r="O435" s="67"/>
      <c r="P435" s="67"/>
      <c r="Q435" s="67"/>
      <c r="R435" s="67"/>
      <c r="S435" s="67"/>
      <c r="T435" s="67"/>
      <c r="U435" s="67"/>
      <c r="V435" s="67"/>
      <c r="W435" s="67"/>
      <c r="X435" s="67"/>
      <c r="Y435" s="67"/>
      <c r="Z435" s="67"/>
    </row>
    <row r="436" spans="10:26" ht="15.75" customHeight="1">
      <c r="J436" s="189"/>
      <c r="K436" s="197"/>
      <c r="O436" s="67"/>
      <c r="P436" s="67"/>
      <c r="Q436" s="67"/>
      <c r="R436" s="67"/>
      <c r="S436" s="67"/>
      <c r="T436" s="67"/>
      <c r="U436" s="67"/>
      <c r="V436" s="67"/>
      <c r="W436" s="67"/>
      <c r="X436" s="67"/>
      <c r="Y436" s="67"/>
      <c r="Z436" s="67"/>
    </row>
    <row r="437" spans="10:26" ht="15.75" customHeight="1">
      <c r="J437" s="189"/>
      <c r="K437" s="197"/>
      <c r="O437" s="67"/>
      <c r="P437" s="67"/>
      <c r="Q437" s="67"/>
      <c r="R437" s="67"/>
      <c r="S437" s="67"/>
      <c r="T437" s="67"/>
      <c r="U437" s="67"/>
      <c r="V437" s="67"/>
      <c r="W437" s="67"/>
      <c r="X437" s="67"/>
      <c r="Y437" s="67"/>
      <c r="Z437" s="67"/>
    </row>
    <row r="438" spans="10:26" ht="15.75" customHeight="1">
      <c r="J438" s="189"/>
      <c r="K438" s="197"/>
      <c r="O438" s="67"/>
      <c r="P438" s="67"/>
      <c r="Q438" s="67"/>
      <c r="R438" s="67"/>
      <c r="S438" s="67"/>
      <c r="T438" s="67"/>
      <c r="U438" s="67"/>
      <c r="V438" s="67"/>
      <c r="W438" s="67"/>
      <c r="X438" s="67"/>
      <c r="Y438" s="67"/>
      <c r="Z438" s="67"/>
    </row>
    <row r="439" spans="10:26" ht="15.75" customHeight="1">
      <c r="J439" s="189"/>
      <c r="K439" s="197"/>
      <c r="O439" s="67"/>
      <c r="P439" s="67"/>
      <c r="Q439" s="67"/>
      <c r="R439" s="67"/>
      <c r="S439" s="67"/>
      <c r="T439" s="67"/>
      <c r="U439" s="67"/>
      <c r="V439" s="67"/>
      <c r="W439" s="67"/>
      <c r="X439" s="67"/>
      <c r="Y439" s="67"/>
      <c r="Z439" s="67"/>
    </row>
    <row r="440" spans="10:26" ht="15.75" customHeight="1">
      <c r="J440" s="189"/>
      <c r="K440" s="197"/>
      <c r="O440" s="67"/>
      <c r="P440" s="67"/>
      <c r="Q440" s="67"/>
      <c r="R440" s="67"/>
      <c r="S440" s="67"/>
      <c r="T440" s="67"/>
      <c r="U440" s="67"/>
      <c r="V440" s="67"/>
      <c r="W440" s="67"/>
      <c r="X440" s="67"/>
      <c r="Y440" s="67"/>
      <c r="Z440" s="67"/>
    </row>
    <row r="441" spans="10:26" ht="15.75" customHeight="1">
      <c r="J441" s="189"/>
      <c r="K441" s="197"/>
      <c r="O441" s="67"/>
      <c r="P441" s="67"/>
      <c r="Q441" s="67"/>
      <c r="R441" s="67"/>
      <c r="S441" s="67"/>
      <c r="T441" s="67"/>
      <c r="U441" s="67"/>
      <c r="V441" s="67"/>
      <c r="W441" s="67"/>
      <c r="X441" s="67"/>
      <c r="Y441" s="67"/>
      <c r="Z441" s="67"/>
    </row>
    <row r="442" spans="10:26" ht="15.75" customHeight="1">
      <c r="J442" s="189"/>
      <c r="K442" s="197"/>
      <c r="O442" s="67"/>
      <c r="P442" s="67"/>
      <c r="Q442" s="67"/>
      <c r="R442" s="67"/>
      <c r="S442" s="67"/>
      <c r="T442" s="67"/>
      <c r="U442" s="67"/>
      <c r="V442" s="67"/>
      <c r="W442" s="67"/>
      <c r="X442" s="67"/>
      <c r="Y442" s="67"/>
      <c r="Z442" s="67"/>
    </row>
    <row r="443" spans="10:26" ht="15.75" customHeight="1">
      <c r="J443" s="189"/>
      <c r="K443" s="197"/>
      <c r="O443" s="67"/>
      <c r="P443" s="67"/>
      <c r="Q443" s="67"/>
      <c r="R443" s="67"/>
      <c r="S443" s="67"/>
      <c r="T443" s="67"/>
      <c r="U443" s="67"/>
      <c r="V443" s="67"/>
      <c r="W443" s="67"/>
      <c r="X443" s="67"/>
      <c r="Y443" s="67"/>
      <c r="Z443" s="67"/>
    </row>
    <row r="444" spans="10:26" ht="15.75" customHeight="1">
      <c r="J444" s="189"/>
      <c r="K444" s="197"/>
      <c r="O444" s="67"/>
      <c r="P444" s="67"/>
      <c r="Q444" s="67"/>
      <c r="R444" s="67"/>
      <c r="S444" s="67"/>
      <c r="T444" s="67"/>
      <c r="U444" s="67"/>
      <c r="V444" s="67"/>
      <c r="W444" s="67"/>
      <c r="X444" s="67"/>
      <c r="Y444" s="67"/>
      <c r="Z444" s="67"/>
    </row>
    <row r="445" spans="10:26" ht="15.75" customHeight="1">
      <c r="J445" s="189"/>
      <c r="K445" s="197"/>
      <c r="O445" s="67"/>
      <c r="P445" s="67"/>
      <c r="Q445" s="67"/>
      <c r="R445" s="67"/>
      <c r="S445" s="67"/>
      <c r="T445" s="67"/>
      <c r="U445" s="67"/>
      <c r="V445" s="67"/>
      <c r="W445" s="67"/>
      <c r="X445" s="67"/>
      <c r="Y445" s="67"/>
      <c r="Z445" s="67"/>
    </row>
    <row r="446" spans="10:26" ht="15.75" customHeight="1">
      <c r="J446" s="189"/>
      <c r="K446" s="197"/>
      <c r="O446" s="67"/>
      <c r="P446" s="67"/>
      <c r="Q446" s="67"/>
      <c r="R446" s="67"/>
      <c r="S446" s="67"/>
      <c r="T446" s="67"/>
      <c r="U446" s="67"/>
      <c r="V446" s="67"/>
      <c r="W446" s="67"/>
      <c r="X446" s="67"/>
      <c r="Y446" s="67"/>
      <c r="Z446" s="67"/>
    </row>
    <row r="447" spans="10:26" ht="15.75" customHeight="1">
      <c r="J447" s="189"/>
      <c r="K447" s="197"/>
      <c r="O447" s="67"/>
      <c r="P447" s="67"/>
      <c r="Q447" s="67"/>
      <c r="R447" s="67"/>
      <c r="S447" s="67"/>
      <c r="T447" s="67"/>
      <c r="U447" s="67"/>
      <c r="V447" s="67"/>
      <c r="W447" s="67"/>
      <c r="X447" s="67"/>
      <c r="Y447" s="67"/>
      <c r="Z447" s="67"/>
    </row>
    <row r="448" spans="10:26" ht="15.75" customHeight="1">
      <c r="J448" s="189"/>
      <c r="K448" s="197"/>
      <c r="O448" s="67"/>
      <c r="P448" s="67"/>
      <c r="Q448" s="67"/>
      <c r="R448" s="67"/>
      <c r="S448" s="67"/>
      <c r="T448" s="67"/>
      <c r="U448" s="67"/>
      <c r="V448" s="67"/>
      <c r="W448" s="67"/>
      <c r="X448" s="67"/>
      <c r="Y448" s="67"/>
      <c r="Z448" s="67"/>
    </row>
    <row r="449" spans="10:26" ht="15.75" customHeight="1">
      <c r="J449" s="189"/>
      <c r="K449" s="197"/>
      <c r="O449" s="67"/>
      <c r="P449" s="67"/>
      <c r="Q449" s="67"/>
      <c r="R449" s="67"/>
      <c r="S449" s="67"/>
      <c r="T449" s="67"/>
      <c r="U449" s="67"/>
      <c r="V449" s="67"/>
      <c r="W449" s="67"/>
      <c r="X449" s="67"/>
      <c r="Y449" s="67"/>
      <c r="Z449" s="67"/>
    </row>
    <row r="450" spans="10:26" ht="15.75" customHeight="1">
      <c r="J450" s="189"/>
      <c r="K450" s="197"/>
      <c r="O450" s="67"/>
      <c r="P450" s="67"/>
      <c r="Q450" s="67"/>
      <c r="R450" s="67"/>
      <c r="S450" s="67"/>
      <c r="T450" s="67"/>
      <c r="U450" s="67"/>
      <c r="V450" s="67"/>
      <c r="W450" s="67"/>
      <c r="X450" s="67"/>
      <c r="Y450" s="67"/>
      <c r="Z450" s="67"/>
    </row>
    <row r="451" spans="10:26" ht="15.75" customHeight="1">
      <c r="J451" s="189"/>
      <c r="K451" s="197"/>
      <c r="O451" s="67"/>
      <c r="P451" s="67"/>
      <c r="Q451" s="67"/>
      <c r="R451" s="67"/>
      <c r="S451" s="67"/>
      <c r="T451" s="67"/>
      <c r="U451" s="67"/>
      <c r="V451" s="67"/>
      <c r="W451" s="67"/>
      <c r="X451" s="67"/>
      <c r="Y451" s="67"/>
      <c r="Z451" s="67"/>
    </row>
    <row r="452" spans="10:26" ht="15.75" customHeight="1">
      <c r="J452" s="189"/>
      <c r="K452" s="197"/>
      <c r="O452" s="67"/>
      <c r="P452" s="67"/>
      <c r="Q452" s="67"/>
      <c r="R452" s="67"/>
      <c r="S452" s="67"/>
      <c r="T452" s="67"/>
      <c r="U452" s="67"/>
      <c r="V452" s="67"/>
      <c r="W452" s="67"/>
      <c r="X452" s="67"/>
      <c r="Y452" s="67"/>
      <c r="Z452" s="67"/>
    </row>
    <row r="453" spans="10:26" ht="15.75" customHeight="1">
      <c r="J453" s="189"/>
      <c r="K453" s="197"/>
      <c r="O453" s="67"/>
      <c r="P453" s="67"/>
      <c r="Q453" s="67"/>
      <c r="R453" s="67"/>
      <c r="S453" s="67"/>
      <c r="T453" s="67"/>
      <c r="U453" s="67"/>
      <c r="V453" s="67"/>
      <c r="W453" s="67"/>
      <c r="X453" s="67"/>
      <c r="Y453" s="67"/>
      <c r="Z453" s="67"/>
    </row>
    <row r="454" spans="10:26" ht="15.75" customHeight="1">
      <c r="J454" s="189"/>
      <c r="K454" s="197"/>
      <c r="O454" s="67"/>
      <c r="P454" s="67"/>
      <c r="Q454" s="67"/>
      <c r="R454" s="67"/>
      <c r="S454" s="67"/>
      <c r="T454" s="67"/>
      <c r="U454" s="67"/>
      <c r="V454" s="67"/>
      <c r="W454" s="67"/>
      <c r="X454" s="67"/>
      <c r="Y454" s="67"/>
      <c r="Z454" s="67"/>
    </row>
    <row r="455" spans="10:26" ht="15.75" customHeight="1">
      <c r="J455" s="189"/>
      <c r="K455" s="197"/>
      <c r="O455" s="67"/>
      <c r="P455" s="67"/>
      <c r="Q455" s="67"/>
      <c r="R455" s="67"/>
      <c r="S455" s="67"/>
      <c r="T455" s="67"/>
      <c r="U455" s="67"/>
      <c r="V455" s="67"/>
      <c r="W455" s="67"/>
      <c r="X455" s="67"/>
      <c r="Y455" s="67"/>
      <c r="Z455" s="67"/>
    </row>
    <row r="456" spans="10:26" ht="15.75" customHeight="1">
      <c r="J456" s="189"/>
      <c r="K456" s="197"/>
      <c r="O456" s="67"/>
      <c r="P456" s="67"/>
      <c r="Q456" s="67"/>
      <c r="R456" s="67"/>
      <c r="S456" s="67"/>
      <c r="T456" s="67"/>
      <c r="U456" s="67"/>
      <c r="V456" s="67"/>
      <c r="W456" s="67"/>
      <c r="X456" s="67"/>
      <c r="Y456" s="67"/>
      <c r="Z456" s="67"/>
    </row>
    <row r="457" spans="10:26" ht="15.75" customHeight="1">
      <c r="J457" s="189"/>
      <c r="K457" s="197"/>
      <c r="O457" s="67"/>
      <c r="P457" s="67"/>
      <c r="Q457" s="67"/>
      <c r="R457" s="67"/>
      <c r="S457" s="67"/>
      <c r="T457" s="67"/>
      <c r="U457" s="67"/>
      <c r="V457" s="67"/>
      <c r="W457" s="67"/>
      <c r="X457" s="67"/>
      <c r="Y457" s="67"/>
      <c r="Z457" s="67"/>
    </row>
    <row r="458" spans="10:26" ht="15.75" customHeight="1">
      <c r="J458" s="189"/>
      <c r="K458" s="197"/>
      <c r="O458" s="67"/>
      <c r="P458" s="67"/>
      <c r="Q458" s="67"/>
      <c r="R458" s="67"/>
      <c r="S458" s="67"/>
      <c r="T458" s="67"/>
      <c r="U458" s="67"/>
      <c r="V458" s="67"/>
      <c r="W458" s="67"/>
      <c r="X458" s="67"/>
      <c r="Y458" s="67"/>
      <c r="Z458" s="67"/>
    </row>
    <row r="459" spans="10:26" ht="15.75" customHeight="1">
      <c r="J459" s="189"/>
      <c r="K459" s="197"/>
      <c r="O459" s="67"/>
      <c r="P459" s="67"/>
      <c r="Q459" s="67"/>
      <c r="R459" s="67"/>
      <c r="S459" s="67"/>
      <c r="T459" s="67"/>
      <c r="U459" s="67"/>
      <c r="V459" s="67"/>
      <c r="W459" s="67"/>
      <c r="X459" s="67"/>
      <c r="Y459" s="67"/>
      <c r="Z459" s="67"/>
    </row>
    <row r="460" spans="10:26" ht="15.75" customHeight="1">
      <c r="J460" s="189"/>
      <c r="K460" s="197"/>
      <c r="O460" s="67"/>
      <c r="P460" s="67"/>
      <c r="Q460" s="67"/>
      <c r="R460" s="67"/>
      <c r="S460" s="67"/>
      <c r="T460" s="67"/>
      <c r="U460" s="67"/>
      <c r="V460" s="67"/>
      <c r="W460" s="67"/>
      <c r="X460" s="67"/>
      <c r="Y460" s="67"/>
      <c r="Z460" s="67"/>
    </row>
    <row r="461" spans="10:26" ht="15.75" customHeight="1">
      <c r="J461" s="189"/>
      <c r="K461" s="197"/>
      <c r="O461" s="67"/>
      <c r="P461" s="67"/>
      <c r="Q461" s="67"/>
      <c r="R461" s="67"/>
      <c r="S461" s="67"/>
      <c r="T461" s="67"/>
      <c r="U461" s="67"/>
      <c r="V461" s="67"/>
      <c r="W461" s="67"/>
      <c r="X461" s="67"/>
      <c r="Y461" s="67"/>
      <c r="Z461" s="67"/>
    </row>
    <row r="462" spans="10:26" ht="15.75" customHeight="1">
      <c r="J462" s="189"/>
      <c r="K462" s="197"/>
      <c r="O462" s="67"/>
      <c r="P462" s="67"/>
      <c r="Q462" s="67"/>
      <c r="R462" s="67"/>
      <c r="S462" s="67"/>
      <c r="T462" s="67"/>
      <c r="U462" s="67"/>
      <c r="V462" s="67"/>
      <c r="W462" s="67"/>
      <c r="X462" s="67"/>
      <c r="Y462" s="67"/>
      <c r="Z462" s="67"/>
    </row>
    <row r="463" spans="10:26" ht="15.75" customHeight="1">
      <c r="J463" s="189"/>
      <c r="K463" s="197"/>
      <c r="O463" s="67"/>
      <c r="P463" s="67"/>
      <c r="Q463" s="67"/>
      <c r="R463" s="67"/>
      <c r="S463" s="67"/>
      <c r="T463" s="67"/>
      <c r="U463" s="67"/>
      <c r="V463" s="67"/>
      <c r="W463" s="67"/>
      <c r="X463" s="67"/>
      <c r="Y463" s="67"/>
      <c r="Z463" s="67"/>
    </row>
    <row r="464" spans="10:26" ht="15.75" customHeight="1">
      <c r="J464" s="189"/>
      <c r="K464" s="197"/>
      <c r="O464" s="67"/>
      <c r="P464" s="67"/>
      <c r="Q464" s="67"/>
      <c r="R464" s="67"/>
      <c r="S464" s="67"/>
      <c r="T464" s="67"/>
      <c r="U464" s="67"/>
      <c r="V464" s="67"/>
      <c r="W464" s="67"/>
      <c r="X464" s="67"/>
      <c r="Y464" s="67"/>
      <c r="Z464" s="67"/>
    </row>
    <row r="465" spans="10:26" ht="15.75" customHeight="1">
      <c r="J465" s="189"/>
      <c r="K465" s="197"/>
      <c r="O465" s="67"/>
      <c r="P465" s="67"/>
      <c r="Q465" s="67"/>
      <c r="R465" s="67"/>
      <c r="S465" s="67"/>
      <c r="T465" s="67"/>
      <c r="U465" s="67"/>
      <c r="V465" s="67"/>
      <c r="W465" s="67"/>
      <c r="X465" s="67"/>
      <c r="Y465" s="67"/>
      <c r="Z465" s="67"/>
    </row>
    <row r="466" spans="10:26" ht="15.75" customHeight="1">
      <c r="J466" s="189"/>
      <c r="K466" s="197"/>
      <c r="O466" s="67"/>
      <c r="P466" s="67"/>
      <c r="Q466" s="67"/>
      <c r="R466" s="67"/>
      <c r="S466" s="67"/>
      <c r="T466" s="67"/>
      <c r="U466" s="67"/>
      <c r="V466" s="67"/>
      <c r="W466" s="67"/>
      <c r="X466" s="67"/>
      <c r="Y466" s="67"/>
      <c r="Z466" s="67"/>
    </row>
    <row r="467" spans="10:26" ht="15.75" customHeight="1">
      <c r="J467" s="189"/>
      <c r="K467" s="197"/>
      <c r="O467" s="67"/>
      <c r="P467" s="67"/>
      <c r="Q467" s="67"/>
      <c r="R467" s="67"/>
      <c r="S467" s="67"/>
      <c r="T467" s="67"/>
      <c r="U467" s="67"/>
      <c r="V467" s="67"/>
      <c r="W467" s="67"/>
      <c r="X467" s="67"/>
      <c r="Y467" s="67"/>
      <c r="Z467" s="67"/>
    </row>
    <row r="468" spans="10:26" ht="15.75" customHeight="1">
      <c r="J468" s="189"/>
      <c r="K468" s="197"/>
      <c r="O468" s="67"/>
      <c r="P468" s="67"/>
      <c r="Q468" s="67"/>
      <c r="R468" s="67"/>
      <c r="S468" s="67"/>
      <c r="T468" s="67"/>
      <c r="U468" s="67"/>
      <c r="V468" s="67"/>
      <c r="W468" s="67"/>
      <c r="X468" s="67"/>
      <c r="Y468" s="67"/>
      <c r="Z468" s="67"/>
    </row>
    <row r="469" spans="10:26" ht="15.75" customHeight="1">
      <c r="J469" s="189"/>
      <c r="K469" s="197"/>
      <c r="O469" s="67"/>
      <c r="P469" s="67"/>
      <c r="Q469" s="67"/>
      <c r="R469" s="67"/>
      <c r="S469" s="67"/>
      <c r="T469" s="67"/>
      <c r="U469" s="67"/>
      <c r="V469" s="67"/>
      <c r="W469" s="67"/>
      <c r="X469" s="67"/>
      <c r="Y469" s="67"/>
      <c r="Z469" s="67"/>
    </row>
    <row r="470" spans="10:26" ht="15.75" customHeight="1">
      <c r="J470" s="189"/>
      <c r="K470" s="197"/>
      <c r="O470" s="67"/>
      <c r="P470" s="67"/>
      <c r="Q470" s="67"/>
      <c r="R470" s="67"/>
      <c r="S470" s="67"/>
      <c r="T470" s="67"/>
      <c r="U470" s="67"/>
      <c r="V470" s="67"/>
      <c r="W470" s="67"/>
      <c r="X470" s="67"/>
      <c r="Y470" s="67"/>
      <c r="Z470" s="67"/>
    </row>
    <row r="471" spans="10:26" ht="15.75" customHeight="1">
      <c r="J471" s="189"/>
      <c r="K471" s="197"/>
      <c r="O471" s="67"/>
      <c r="P471" s="67"/>
      <c r="Q471" s="67"/>
      <c r="R471" s="67"/>
      <c r="S471" s="67"/>
      <c r="T471" s="67"/>
      <c r="U471" s="67"/>
      <c r="V471" s="67"/>
      <c r="W471" s="67"/>
      <c r="X471" s="67"/>
      <c r="Y471" s="67"/>
      <c r="Z471" s="67"/>
    </row>
    <row r="472" spans="10:26" ht="15.75" customHeight="1">
      <c r="J472" s="189"/>
      <c r="K472" s="197"/>
      <c r="O472" s="67"/>
      <c r="P472" s="67"/>
      <c r="Q472" s="67"/>
      <c r="R472" s="67"/>
      <c r="S472" s="67"/>
      <c r="T472" s="67"/>
      <c r="U472" s="67"/>
      <c r="V472" s="67"/>
      <c r="W472" s="67"/>
      <c r="X472" s="67"/>
      <c r="Y472" s="67"/>
      <c r="Z472" s="67"/>
    </row>
    <row r="473" spans="10:26" ht="15.75" customHeight="1">
      <c r="J473" s="189"/>
      <c r="K473" s="197"/>
      <c r="O473" s="67"/>
      <c r="P473" s="67"/>
      <c r="Q473" s="67"/>
      <c r="R473" s="67"/>
      <c r="S473" s="67"/>
      <c r="T473" s="67"/>
      <c r="U473" s="67"/>
      <c r="V473" s="67"/>
      <c r="W473" s="67"/>
      <c r="X473" s="67"/>
      <c r="Y473" s="67"/>
      <c r="Z473" s="67"/>
    </row>
    <row r="474" spans="10:26" ht="15.75" customHeight="1">
      <c r="J474" s="189"/>
      <c r="K474" s="197"/>
      <c r="O474" s="67"/>
      <c r="P474" s="67"/>
      <c r="Q474" s="67"/>
      <c r="R474" s="67"/>
      <c r="S474" s="67"/>
      <c r="T474" s="67"/>
      <c r="U474" s="67"/>
      <c r="V474" s="67"/>
      <c r="W474" s="67"/>
      <c r="X474" s="67"/>
      <c r="Y474" s="67"/>
      <c r="Z474" s="67"/>
    </row>
    <row r="475" spans="10:26" ht="15.75" customHeight="1">
      <c r="J475" s="189"/>
      <c r="K475" s="197"/>
      <c r="O475" s="67"/>
      <c r="P475" s="67"/>
      <c r="Q475" s="67"/>
      <c r="R475" s="67"/>
      <c r="S475" s="67"/>
      <c r="T475" s="67"/>
      <c r="U475" s="67"/>
      <c r="V475" s="67"/>
      <c r="W475" s="67"/>
      <c r="X475" s="67"/>
      <c r="Y475" s="67"/>
      <c r="Z475" s="67"/>
    </row>
    <row r="476" spans="10:26" ht="15.75" customHeight="1">
      <c r="J476" s="189"/>
      <c r="K476" s="197"/>
      <c r="O476" s="67"/>
      <c r="P476" s="67"/>
      <c r="Q476" s="67"/>
      <c r="R476" s="67"/>
      <c r="S476" s="67"/>
      <c r="T476" s="67"/>
      <c r="U476" s="67"/>
      <c r="V476" s="67"/>
      <c r="W476" s="67"/>
      <c r="X476" s="67"/>
      <c r="Y476" s="67"/>
      <c r="Z476" s="67"/>
    </row>
    <row r="477" spans="10:26" ht="15.75" customHeight="1">
      <c r="J477" s="189"/>
      <c r="K477" s="197"/>
      <c r="O477" s="67"/>
      <c r="P477" s="67"/>
      <c r="Q477" s="67"/>
      <c r="R477" s="67"/>
      <c r="S477" s="67"/>
      <c r="T477" s="67"/>
      <c r="U477" s="67"/>
      <c r="V477" s="67"/>
      <c r="W477" s="67"/>
      <c r="X477" s="67"/>
      <c r="Y477" s="67"/>
      <c r="Z477" s="67"/>
    </row>
    <row r="478" spans="10:26" ht="15.75" customHeight="1">
      <c r="J478" s="189"/>
      <c r="K478" s="197"/>
      <c r="O478" s="67"/>
      <c r="P478" s="67"/>
      <c r="Q478" s="67"/>
      <c r="R478" s="67"/>
      <c r="S478" s="67"/>
      <c r="T478" s="67"/>
      <c r="U478" s="67"/>
      <c r="V478" s="67"/>
      <c r="W478" s="67"/>
      <c r="X478" s="67"/>
      <c r="Y478" s="67"/>
      <c r="Z478" s="67"/>
    </row>
    <row r="479" spans="10:26" ht="15.75" customHeight="1">
      <c r="J479" s="189"/>
      <c r="K479" s="197"/>
      <c r="O479" s="67"/>
      <c r="P479" s="67"/>
      <c r="Q479" s="67"/>
      <c r="R479" s="67"/>
      <c r="S479" s="67"/>
      <c r="T479" s="67"/>
      <c r="U479" s="67"/>
      <c r="V479" s="67"/>
      <c r="W479" s="67"/>
      <c r="X479" s="67"/>
      <c r="Y479" s="67"/>
      <c r="Z479" s="67"/>
    </row>
    <row r="480" spans="10:26" ht="15.75" customHeight="1">
      <c r="J480" s="189"/>
      <c r="K480" s="197"/>
      <c r="O480" s="67"/>
      <c r="P480" s="67"/>
      <c r="Q480" s="67"/>
      <c r="R480" s="67"/>
      <c r="S480" s="67"/>
      <c r="T480" s="67"/>
      <c r="U480" s="67"/>
      <c r="V480" s="67"/>
      <c r="W480" s="67"/>
      <c r="X480" s="67"/>
      <c r="Y480" s="67"/>
      <c r="Z480" s="67"/>
    </row>
    <row r="481" spans="10:26" ht="15.75" customHeight="1">
      <c r="J481" s="189"/>
      <c r="K481" s="197"/>
      <c r="O481" s="67"/>
      <c r="P481" s="67"/>
      <c r="Q481" s="67"/>
      <c r="R481" s="67"/>
      <c r="S481" s="67"/>
      <c r="T481" s="67"/>
      <c r="U481" s="67"/>
      <c r="V481" s="67"/>
      <c r="W481" s="67"/>
      <c r="X481" s="67"/>
      <c r="Y481" s="67"/>
      <c r="Z481" s="67"/>
    </row>
    <row r="482" spans="10:26" ht="15.75" customHeight="1">
      <c r="J482" s="189"/>
      <c r="K482" s="197"/>
      <c r="O482" s="67"/>
      <c r="P482" s="67"/>
      <c r="Q482" s="67"/>
      <c r="R482" s="67"/>
      <c r="S482" s="67"/>
      <c r="T482" s="67"/>
      <c r="U482" s="67"/>
      <c r="V482" s="67"/>
      <c r="W482" s="67"/>
      <c r="X482" s="67"/>
      <c r="Y482" s="67"/>
      <c r="Z482" s="67"/>
    </row>
    <row r="483" spans="10:26" ht="15.75" customHeight="1">
      <c r="J483" s="189"/>
      <c r="K483" s="197"/>
      <c r="O483" s="67"/>
      <c r="P483" s="67"/>
      <c r="Q483" s="67"/>
      <c r="R483" s="67"/>
      <c r="S483" s="67"/>
      <c r="T483" s="67"/>
      <c r="U483" s="67"/>
      <c r="V483" s="67"/>
      <c r="W483" s="67"/>
      <c r="X483" s="67"/>
      <c r="Y483" s="67"/>
      <c r="Z483" s="67"/>
    </row>
    <row r="484" spans="10:26" ht="15.75" customHeight="1">
      <c r="J484" s="189"/>
      <c r="K484" s="197"/>
      <c r="O484" s="67"/>
      <c r="P484" s="67"/>
      <c r="Q484" s="67"/>
      <c r="R484" s="67"/>
      <c r="S484" s="67"/>
      <c r="T484" s="67"/>
      <c r="U484" s="67"/>
      <c r="V484" s="67"/>
      <c r="W484" s="67"/>
      <c r="X484" s="67"/>
      <c r="Y484" s="67"/>
      <c r="Z484" s="67"/>
    </row>
    <row r="485" spans="10:26" ht="15.75" customHeight="1">
      <c r="J485" s="189"/>
      <c r="K485" s="197"/>
      <c r="O485" s="67"/>
      <c r="P485" s="67"/>
      <c r="Q485" s="67"/>
      <c r="R485" s="67"/>
      <c r="S485" s="67"/>
      <c r="T485" s="67"/>
      <c r="U485" s="67"/>
      <c r="V485" s="67"/>
      <c r="W485" s="67"/>
      <c r="X485" s="67"/>
      <c r="Y485" s="67"/>
      <c r="Z485" s="67"/>
    </row>
    <row r="486" spans="10:26" ht="15.75" customHeight="1">
      <c r="J486" s="189"/>
      <c r="K486" s="197"/>
      <c r="O486" s="67"/>
      <c r="P486" s="67"/>
      <c r="Q486" s="67"/>
      <c r="R486" s="67"/>
      <c r="S486" s="67"/>
      <c r="T486" s="67"/>
      <c r="U486" s="67"/>
      <c r="V486" s="67"/>
      <c r="W486" s="67"/>
      <c r="X486" s="67"/>
      <c r="Y486" s="67"/>
      <c r="Z486" s="67"/>
    </row>
    <row r="487" spans="10:26" ht="15.75" customHeight="1">
      <c r="J487" s="189"/>
      <c r="K487" s="197"/>
      <c r="O487" s="67"/>
      <c r="P487" s="67"/>
      <c r="Q487" s="67"/>
      <c r="R487" s="67"/>
      <c r="S487" s="67"/>
      <c r="T487" s="67"/>
      <c r="U487" s="67"/>
      <c r="V487" s="67"/>
      <c r="W487" s="67"/>
      <c r="X487" s="67"/>
      <c r="Y487" s="67"/>
      <c r="Z487" s="67"/>
    </row>
    <row r="488" spans="10:26" ht="15.75" customHeight="1">
      <c r="J488" s="189"/>
      <c r="K488" s="197"/>
      <c r="O488" s="67"/>
      <c r="P488" s="67"/>
      <c r="Q488" s="67"/>
      <c r="R488" s="67"/>
      <c r="S488" s="67"/>
      <c r="T488" s="67"/>
      <c r="U488" s="67"/>
      <c r="V488" s="67"/>
      <c r="W488" s="67"/>
      <c r="X488" s="67"/>
      <c r="Y488" s="67"/>
      <c r="Z488" s="67"/>
    </row>
    <row r="489" spans="10:26" ht="15.75" customHeight="1">
      <c r="J489" s="189"/>
      <c r="K489" s="197"/>
      <c r="O489" s="67"/>
      <c r="P489" s="67"/>
      <c r="Q489" s="67"/>
      <c r="R489" s="67"/>
      <c r="S489" s="67"/>
      <c r="T489" s="67"/>
      <c r="U489" s="67"/>
      <c r="V489" s="67"/>
      <c r="W489" s="67"/>
      <c r="X489" s="67"/>
      <c r="Y489" s="67"/>
      <c r="Z489" s="67"/>
    </row>
    <row r="490" spans="10:26" ht="15.75" customHeight="1">
      <c r="J490" s="189"/>
      <c r="K490" s="197"/>
      <c r="O490" s="67"/>
      <c r="P490" s="67"/>
      <c r="Q490" s="67"/>
      <c r="R490" s="67"/>
      <c r="S490" s="67"/>
      <c r="T490" s="67"/>
      <c r="U490" s="67"/>
      <c r="V490" s="67"/>
      <c r="W490" s="67"/>
      <c r="X490" s="67"/>
      <c r="Y490" s="67"/>
      <c r="Z490" s="67"/>
    </row>
    <row r="491" spans="10:26" ht="15.75" customHeight="1">
      <c r="J491" s="189"/>
      <c r="K491" s="197"/>
      <c r="O491" s="67"/>
      <c r="P491" s="67"/>
      <c r="Q491" s="67"/>
      <c r="R491" s="67"/>
      <c r="S491" s="67"/>
      <c r="T491" s="67"/>
      <c r="U491" s="67"/>
      <c r="V491" s="67"/>
      <c r="W491" s="67"/>
      <c r="X491" s="67"/>
      <c r="Y491" s="67"/>
      <c r="Z491" s="67"/>
    </row>
    <row r="492" spans="10:26" ht="15.75" customHeight="1">
      <c r="J492" s="189"/>
      <c r="K492" s="197"/>
      <c r="O492" s="67"/>
      <c r="P492" s="67"/>
      <c r="Q492" s="67"/>
      <c r="R492" s="67"/>
      <c r="S492" s="67"/>
      <c r="T492" s="67"/>
      <c r="U492" s="67"/>
      <c r="V492" s="67"/>
      <c r="W492" s="67"/>
      <c r="X492" s="67"/>
      <c r="Y492" s="67"/>
      <c r="Z492" s="67"/>
    </row>
    <row r="493" spans="10:26" ht="15.75" customHeight="1">
      <c r="J493" s="189"/>
      <c r="K493" s="197"/>
      <c r="O493" s="67"/>
      <c r="P493" s="67"/>
      <c r="Q493" s="67"/>
      <c r="R493" s="67"/>
      <c r="S493" s="67"/>
      <c r="T493" s="67"/>
      <c r="U493" s="67"/>
      <c r="V493" s="67"/>
      <c r="W493" s="67"/>
      <c r="X493" s="67"/>
      <c r="Y493" s="67"/>
      <c r="Z493" s="67"/>
    </row>
    <row r="494" spans="10:26" ht="15.75" customHeight="1">
      <c r="J494" s="189"/>
      <c r="K494" s="197"/>
      <c r="O494" s="67"/>
      <c r="P494" s="67"/>
      <c r="Q494" s="67"/>
      <c r="R494" s="67"/>
      <c r="S494" s="67"/>
      <c r="T494" s="67"/>
      <c r="U494" s="67"/>
      <c r="V494" s="67"/>
      <c r="W494" s="67"/>
      <c r="X494" s="67"/>
      <c r="Y494" s="67"/>
      <c r="Z494" s="67"/>
    </row>
    <row r="495" spans="10:26" ht="15.75" customHeight="1">
      <c r="J495" s="189"/>
      <c r="K495" s="197"/>
      <c r="O495" s="67"/>
      <c r="P495" s="67"/>
      <c r="Q495" s="67"/>
      <c r="R495" s="67"/>
      <c r="S495" s="67"/>
      <c r="T495" s="67"/>
      <c r="U495" s="67"/>
      <c r="V495" s="67"/>
      <c r="W495" s="67"/>
      <c r="X495" s="67"/>
      <c r="Y495" s="67"/>
      <c r="Z495" s="67"/>
    </row>
    <row r="496" spans="10:26" ht="15.75" customHeight="1">
      <c r="J496" s="189"/>
      <c r="K496" s="197"/>
      <c r="O496" s="67"/>
      <c r="P496" s="67"/>
      <c r="Q496" s="67"/>
      <c r="R496" s="67"/>
      <c r="S496" s="67"/>
      <c r="T496" s="67"/>
      <c r="U496" s="67"/>
      <c r="V496" s="67"/>
      <c r="W496" s="67"/>
      <c r="X496" s="67"/>
      <c r="Y496" s="67"/>
      <c r="Z496" s="67"/>
    </row>
    <row r="497" spans="10:26" ht="15.75" customHeight="1">
      <c r="J497" s="189"/>
      <c r="K497" s="197"/>
      <c r="O497" s="67"/>
      <c r="P497" s="67"/>
      <c r="Q497" s="67"/>
      <c r="R497" s="67"/>
      <c r="S497" s="67"/>
      <c r="T497" s="67"/>
      <c r="U497" s="67"/>
      <c r="V497" s="67"/>
      <c r="W497" s="67"/>
      <c r="X497" s="67"/>
      <c r="Y497" s="67"/>
      <c r="Z497" s="67"/>
    </row>
    <row r="498" spans="10:26" ht="15.75" customHeight="1">
      <c r="J498" s="189"/>
      <c r="K498" s="197"/>
      <c r="O498" s="67"/>
      <c r="P498" s="67"/>
      <c r="Q498" s="67"/>
      <c r="R498" s="67"/>
      <c r="S498" s="67"/>
      <c r="T498" s="67"/>
      <c r="U498" s="67"/>
      <c r="V498" s="67"/>
      <c r="W498" s="67"/>
      <c r="X498" s="67"/>
      <c r="Y498" s="67"/>
      <c r="Z498" s="67"/>
    </row>
    <row r="499" spans="10:26" ht="15.75" customHeight="1">
      <c r="J499" s="189"/>
      <c r="K499" s="197"/>
      <c r="O499" s="67"/>
      <c r="P499" s="67"/>
      <c r="Q499" s="67"/>
      <c r="R499" s="67"/>
      <c r="S499" s="67"/>
      <c r="T499" s="67"/>
      <c r="U499" s="67"/>
      <c r="V499" s="67"/>
      <c r="W499" s="67"/>
      <c r="X499" s="67"/>
      <c r="Y499" s="67"/>
      <c r="Z499" s="67"/>
    </row>
    <row r="500" spans="10:26" ht="15.75" customHeight="1">
      <c r="J500" s="189"/>
      <c r="K500" s="197"/>
      <c r="O500" s="67"/>
      <c r="P500" s="67"/>
      <c r="Q500" s="67"/>
      <c r="R500" s="67"/>
      <c r="S500" s="67"/>
      <c r="T500" s="67"/>
      <c r="U500" s="67"/>
      <c r="V500" s="67"/>
      <c r="W500" s="67"/>
      <c r="X500" s="67"/>
      <c r="Y500" s="67"/>
      <c r="Z500" s="67"/>
    </row>
    <row r="501" spans="10:26" ht="15.75" customHeight="1">
      <c r="J501" s="189"/>
      <c r="K501" s="197"/>
      <c r="O501" s="67"/>
      <c r="P501" s="67"/>
      <c r="Q501" s="67"/>
      <c r="R501" s="67"/>
      <c r="S501" s="67"/>
      <c r="T501" s="67"/>
      <c r="U501" s="67"/>
      <c r="V501" s="67"/>
      <c r="W501" s="67"/>
      <c r="X501" s="67"/>
      <c r="Y501" s="67"/>
      <c r="Z501" s="67"/>
    </row>
    <row r="502" spans="10:26" ht="15.75" customHeight="1">
      <c r="J502" s="189"/>
      <c r="K502" s="197"/>
      <c r="O502" s="67"/>
      <c r="P502" s="67"/>
      <c r="Q502" s="67"/>
      <c r="R502" s="67"/>
      <c r="S502" s="67"/>
      <c r="T502" s="67"/>
      <c r="U502" s="67"/>
      <c r="V502" s="67"/>
      <c r="W502" s="67"/>
      <c r="X502" s="67"/>
      <c r="Y502" s="67"/>
      <c r="Z502" s="67"/>
    </row>
    <row r="503" spans="10:26" ht="15.75" customHeight="1">
      <c r="J503" s="189"/>
      <c r="K503" s="197"/>
      <c r="O503" s="67"/>
      <c r="P503" s="67"/>
      <c r="Q503" s="67"/>
      <c r="R503" s="67"/>
      <c r="S503" s="67"/>
      <c r="T503" s="67"/>
      <c r="U503" s="67"/>
      <c r="V503" s="67"/>
      <c r="W503" s="67"/>
      <c r="X503" s="67"/>
      <c r="Y503" s="67"/>
      <c r="Z503" s="67"/>
    </row>
    <row r="504" spans="10:26" ht="15.75" customHeight="1">
      <c r="J504" s="189"/>
      <c r="K504" s="197"/>
      <c r="O504" s="67"/>
      <c r="P504" s="67"/>
      <c r="Q504" s="67"/>
      <c r="R504" s="67"/>
      <c r="S504" s="67"/>
      <c r="T504" s="67"/>
      <c r="U504" s="67"/>
      <c r="V504" s="67"/>
      <c r="W504" s="67"/>
      <c r="X504" s="67"/>
      <c r="Y504" s="67"/>
      <c r="Z504" s="67"/>
    </row>
    <row r="505" spans="10:26" ht="15.75" customHeight="1">
      <c r="J505" s="189"/>
      <c r="K505" s="197"/>
      <c r="O505" s="67"/>
      <c r="P505" s="67"/>
      <c r="Q505" s="67"/>
      <c r="R505" s="67"/>
      <c r="S505" s="67"/>
      <c r="T505" s="67"/>
      <c r="U505" s="67"/>
      <c r="V505" s="67"/>
      <c r="W505" s="67"/>
      <c r="X505" s="67"/>
      <c r="Y505" s="67"/>
      <c r="Z505" s="67"/>
    </row>
    <row r="506" spans="10:26" ht="15.75" customHeight="1">
      <c r="J506" s="189"/>
      <c r="K506" s="197"/>
      <c r="O506" s="67"/>
      <c r="P506" s="67"/>
      <c r="Q506" s="67"/>
      <c r="R506" s="67"/>
      <c r="S506" s="67"/>
      <c r="T506" s="67"/>
      <c r="U506" s="67"/>
      <c r="V506" s="67"/>
      <c r="W506" s="67"/>
      <c r="X506" s="67"/>
      <c r="Y506" s="67"/>
      <c r="Z506" s="67"/>
    </row>
    <row r="507" spans="10:26" ht="15.75" customHeight="1">
      <c r="J507" s="189"/>
      <c r="K507" s="197"/>
      <c r="O507" s="67"/>
      <c r="P507" s="67"/>
      <c r="Q507" s="67"/>
      <c r="R507" s="67"/>
      <c r="S507" s="67"/>
      <c r="T507" s="67"/>
      <c r="U507" s="67"/>
      <c r="V507" s="67"/>
      <c r="W507" s="67"/>
      <c r="X507" s="67"/>
      <c r="Y507" s="67"/>
      <c r="Z507" s="67"/>
    </row>
    <row r="508" spans="10:26" ht="15.75" customHeight="1">
      <c r="J508" s="189"/>
      <c r="K508" s="197"/>
      <c r="O508" s="67"/>
      <c r="P508" s="67"/>
      <c r="Q508" s="67"/>
      <c r="R508" s="67"/>
      <c r="S508" s="67"/>
      <c r="T508" s="67"/>
      <c r="U508" s="67"/>
      <c r="V508" s="67"/>
      <c r="W508" s="67"/>
      <c r="X508" s="67"/>
      <c r="Y508" s="67"/>
      <c r="Z508" s="67"/>
    </row>
    <row r="509" spans="10:26" ht="15.75" customHeight="1">
      <c r="J509" s="189"/>
      <c r="K509" s="197"/>
      <c r="O509" s="67"/>
      <c r="P509" s="67"/>
      <c r="Q509" s="67"/>
      <c r="R509" s="67"/>
      <c r="S509" s="67"/>
      <c r="T509" s="67"/>
      <c r="U509" s="67"/>
      <c r="V509" s="67"/>
      <c r="W509" s="67"/>
      <c r="X509" s="67"/>
      <c r="Y509" s="67"/>
      <c r="Z509" s="67"/>
    </row>
    <row r="510" spans="10:26" ht="15.75" customHeight="1">
      <c r="J510" s="189"/>
      <c r="K510" s="197"/>
      <c r="O510" s="67"/>
      <c r="P510" s="67"/>
      <c r="Q510" s="67"/>
      <c r="R510" s="67"/>
      <c r="S510" s="67"/>
      <c r="T510" s="67"/>
      <c r="U510" s="67"/>
      <c r="V510" s="67"/>
      <c r="W510" s="67"/>
      <c r="X510" s="67"/>
      <c r="Y510" s="67"/>
      <c r="Z510" s="67"/>
    </row>
    <row r="511" spans="10:26" ht="15.75" customHeight="1">
      <c r="J511" s="189"/>
      <c r="K511" s="197"/>
      <c r="O511" s="67"/>
      <c r="P511" s="67"/>
      <c r="Q511" s="67"/>
      <c r="R511" s="67"/>
      <c r="S511" s="67"/>
      <c r="T511" s="67"/>
      <c r="U511" s="67"/>
      <c r="V511" s="67"/>
      <c r="W511" s="67"/>
      <c r="X511" s="67"/>
      <c r="Y511" s="67"/>
      <c r="Z511" s="67"/>
    </row>
    <row r="512" spans="10:26" ht="15.75" customHeight="1">
      <c r="J512" s="189"/>
      <c r="K512" s="197"/>
      <c r="O512" s="67"/>
      <c r="P512" s="67"/>
      <c r="Q512" s="67"/>
      <c r="R512" s="67"/>
      <c r="S512" s="67"/>
      <c r="T512" s="67"/>
      <c r="U512" s="67"/>
      <c r="V512" s="67"/>
      <c r="W512" s="67"/>
      <c r="X512" s="67"/>
      <c r="Y512" s="67"/>
      <c r="Z512" s="67"/>
    </row>
    <row r="513" spans="10:26" ht="15.75" customHeight="1">
      <c r="J513" s="189"/>
      <c r="K513" s="197"/>
      <c r="O513" s="67"/>
      <c r="P513" s="67"/>
      <c r="Q513" s="67"/>
      <c r="R513" s="67"/>
      <c r="S513" s="67"/>
      <c r="T513" s="67"/>
      <c r="U513" s="67"/>
      <c r="V513" s="67"/>
      <c r="W513" s="67"/>
      <c r="X513" s="67"/>
      <c r="Y513" s="67"/>
      <c r="Z513" s="67"/>
    </row>
    <row r="514" spans="10:26" ht="15.75" customHeight="1">
      <c r="J514" s="189"/>
      <c r="K514" s="197"/>
      <c r="O514" s="67"/>
      <c r="P514" s="67"/>
      <c r="Q514" s="67"/>
      <c r="R514" s="67"/>
      <c r="S514" s="67"/>
      <c r="T514" s="67"/>
      <c r="U514" s="67"/>
      <c r="V514" s="67"/>
      <c r="W514" s="67"/>
      <c r="X514" s="67"/>
      <c r="Y514" s="67"/>
      <c r="Z514" s="67"/>
    </row>
    <row r="515" spans="10:26" ht="15.75" customHeight="1">
      <c r="J515" s="189"/>
      <c r="K515" s="197"/>
      <c r="O515" s="67"/>
      <c r="P515" s="67"/>
      <c r="Q515" s="67"/>
      <c r="R515" s="67"/>
      <c r="S515" s="67"/>
      <c r="T515" s="67"/>
      <c r="U515" s="67"/>
      <c r="V515" s="67"/>
      <c r="W515" s="67"/>
      <c r="X515" s="67"/>
      <c r="Y515" s="67"/>
      <c r="Z515" s="67"/>
    </row>
    <row r="516" spans="10:26" ht="15.75" customHeight="1">
      <c r="J516" s="189"/>
      <c r="K516" s="197"/>
      <c r="O516" s="67"/>
      <c r="P516" s="67"/>
      <c r="Q516" s="67"/>
      <c r="R516" s="67"/>
      <c r="S516" s="67"/>
      <c r="T516" s="67"/>
      <c r="U516" s="67"/>
      <c r="V516" s="67"/>
      <c r="W516" s="67"/>
      <c r="X516" s="67"/>
      <c r="Y516" s="67"/>
      <c r="Z516" s="67"/>
    </row>
    <row r="517" spans="10:26" ht="15.75" customHeight="1">
      <c r="J517" s="189"/>
      <c r="K517" s="197"/>
      <c r="O517" s="67"/>
      <c r="P517" s="67"/>
      <c r="Q517" s="67"/>
      <c r="R517" s="67"/>
      <c r="S517" s="67"/>
      <c r="T517" s="67"/>
      <c r="U517" s="67"/>
      <c r="V517" s="67"/>
      <c r="W517" s="67"/>
      <c r="X517" s="67"/>
      <c r="Y517" s="67"/>
      <c r="Z517" s="67"/>
    </row>
    <row r="518" spans="10:26" ht="15.75" customHeight="1">
      <c r="J518" s="189"/>
      <c r="K518" s="197"/>
      <c r="O518" s="67"/>
      <c r="P518" s="67"/>
      <c r="Q518" s="67"/>
      <c r="R518" s="67"/>
      <c r="S518" s="67"/>
      <c r="T518" s="67"/>
      <c r="U518" s="67"/>
      <c r="V518" s="67"/>
      <c r="W518" s="67"/>
      <c r="X518" s="67"/>
      <c r="Y518" s="67"/>
      <c r="Z518" s="67"/>
    </row>
    <row r="519" spans="10:26" ht="15.75" customHeight="1">
      <c r="J519" s="189"/>
      <c r="K519" s="197"/>
      <c r="O519" s="67"/>
      <c r="P519" s="67"/>
      <c r="Q519" s="67"/>
      <c r="R519" s="67"/>
      <c r="S519" s="67"/>
      <c r="T519" s="67"/>
      <c r="U519" s="67"/>
      <c r="V519" s="67"/>
      <c r="W519" s="67"/>
      <c r="X519" s="67"/>
      <c r="Y519" s="67"/>
      <c r="Z519" s="67"/>
    </row>
    <row r="520" spans="10:26" ht="15.75" customHeight="1">
      <c r="J520" s="189"/>
      <c r="K520" s="197"/>
      <c r="O520" s="67"/>
      <c r="P520" s="67"/>
      <c r="Q520" s="67"/>
      <c r="R520" s="67"/>
      <c r="S520" s="67"/>
      <c r="T520" s="67"/>
      <c r="U520" s="67"/>
      <c r="V520" s="67"/>
      <c r="W520" s="67"/>
      <c r="X520" s="67"/>
      <c r="Y520" s="67"/>
      <c r="Z520" s="67"/>
    </row>
    <row r="521" spans="10:26" ht="15.75" customHeight="1">
      <c r="J521" s="189"/>
      <c r="K521" s="197"/>
      <c r="O521" s="67"/>
      <c r="P521" s="67"/>
      <c r="Q521" s="67"/>
      <c r="R521" s="67"/>
      <c r="S521" s="67"/>
      <c r="T521" s="67"/>
      <c r="U521" s="67"/>
      <c r="V521" s="67"/>
      <c r="W521" s="67"/>
      <c r="X521" s="67"/>
      <c r="Y521" s="67"/>
      <c r="Z521" s="67"/>
    </row>
    <row r="522" spans="10:26" ht="15.75" customHeight="1">
      <c r="J522" s="189"/>
      <c r="K522" s="197"/>
      <c r="O522" s="67"/>
      <c r="P522" s="67"/>
      <c r="Q522" s="67"/>
      <c r="R522" s="67"/>
      <c r="S522" s="67"/>
      <c r="T522" s="67"/>
      <c r="U522" s="67"/>
      <c r="V522" s="67"/>
      <c r="W522" s="67"/>
      <c r="X522" s="67"/>
      <c r="Y522" s="67"/>
      <c r="Z522" s="67"/>
    </row>
    <row r="523" spans="10:26" ht="15.75" customHeight="1">
      <c r="J523" s="189"/>
      <c r="K523" s="197"/>
      <c r="O523" s="67"/>
      <c r="P523" s="67"/>
      <c r="Q523" s="67"/>
      <c r="R523" s="67"/>
      <c r="S523" s="67"/>
      <c r="T523" s="67"/>
      <c r="U523" s="67"/>
      <c r="V523" s="67"/>
      <c r="W523" s="67"/>
      <c r="X523" s="67"/>
      <c r="Y523" s="67"/>
      <c r="Z523" s="67"/>
    </row>
    <row r="524" spans="10:26" ht="15.75" customHeight="1">
      <c r="J524" s="189"/>
      <c r="K524" s="197"/>
      <c r="O524" s="67"/>
      <c r="P524" s="67"/>
      <c r="Q524" s="67"/>
      <c r="R524" s="67"/>
      <c r="S524" s="67"/>
      <c r="T524" s="67"/>
      <c r="U524" s="67"/>
      <c r="V524" s="67"/>
      <c r="W524" s="67"/>
      <c r="X524" s="67"/>
      <c r="Y524" s="67"/>
      <c r="Z524" s="67"/>
    </row>
    <row r="525" spans="10:26" ht="15.75" customHeight="1">
      <c r="J525" s="189"/>
      <c r="K525" s="197"/>
      <c r="O525" s="67"/>
      <c r="P525" s="67"/>
      <c r="Q525" s="67"/>
      <c r="R525" s="67"/>
      <c r="S525" s="67"/>
      <c r="T525" s="67"/>
      <c r="U525" s="67"/>
      <c r="V525" s="67"/>
      <c r="W525" s="67"/>
      <c r="X525" s="67"/>
      <c r="Y525" s="67"/>
      <c r="Z525" s="67"/>
    </row>
    <row r="526" spans="10:26" ht="15.75" customHeight="1">
      <c r="J526" s="189"/>
      <c r="K526" s="197"/>
      <c r="O526" s="67"/>
      <c r="P526" s="67"/>
      <c r="Q526" s="67"/>
      <c r="R526" s="67"/>
      <c r="S526" s="67"/>
      <c r="T526" s="67"/>
      <c r="U526" s="67"/>
      <c r="V526" s="67"/>
      <c r="W526" s="67"/>
      <c r="X526" s="67"/>
      <c r="Y526" s="67"/>
      <c r="Z526" s="67"/>
    </row>
    <row r="527" spans="10:26" ht="15.75" customHeight="1">
      <c r="J527" s="189"/>
      <c r="K527" s="197"/>
      <c r="O527" s="67"/>
      <c r="P527" s="67"/>
      <c r="Q527" s="67"/>
      <c r="R527" s="67"/>
      <c r="S527" s="67"/>
      <c r="T527" s="67"/>
      <c r="U527" s="67"/>
      <c r="V527" s="67"/>
      <c r="W527" s="67"/>
      <c r="X527" s="67"/>
      <c r="Y527" s="67"/>
      <c r="Z527" s="67"/>
    </row>
    <row r="528" spans="10:26" ht="15.75" customHeight="1">
      <c r="J528" s="189"/>
      <c r="K528" s="197"/>
      <c r="O528" s="67"/>
      <c r="P528" s="67"/>
      <c r="Q528" s="67"/>
      <c r="R528" s="67"/>
      <c r="S528" s="67"/>
      <c r="T528" s="67"/>
      <c r="U528" s="67"/>
      <c r="V528" s="67"/>
      <c r="W528" s="67"/>
      <c r="X528" s="67"/>
      <c r="Y528" s="67"/>
      <c r="Z528" s="67"/>
    </row>
    <row r="529" spans="10:26" ht="15.75" customHeight="1">
      <c r="J529" s="189"/>
      <c r="K529" s="197"/>
      <c r="O529" s="67"/>
      <c r="P529" s="67"/>
      <c r="Q529" s="67"/>
      <c r="R529" s="67"/>
      <c r="S529" s="67"/>
      <c r="T529" s="67"/>
      <c r="U529" s="67"/>
      <c r="V529" s="67"/>
      <c r="W529" s="67"/>
      <c r="X529" s="67"/>
      <c r="Y529" s="67"/>
      <c r="Z529" s="67"/>
    </row>
    <row r="530" spans="10:26" ht="15.75" customHeight="1">
      <c r="J530" s="189"/>
      <c r="K530" s="197"/>
      <c r="O530" s="67"/>
      <c r="P530" s="67"/>
      <c r="Q530" s="67"/>
      <c r="R530" s="67"/>
      <c r="S530" s="67"/>
      <c r="T530" s="67"/>
      <c r="U530" s="67"/>
      <c r="V530" s="67"/>
      <c r="W530" s="67"/>
      <c r="X530" s="67"/>
      <c r="Y530" s="67"/>
      <c r="Z530" s="67"/>
    </row>
    <row r="531" spans="10:26" ht="15.75" customHeight="1">
      <c r="J531" s="189"/>
      <c r="K531" s="197"/>
      <c r="O531" s="67"/>
      <c r="P531" s="67"/>
      <c r="Q531" s="67"/>
      <c r="R531" s="67"/>
      <c r="S531" s="67"/>
      <c r="T531" s="67"/>
      <c r="U531" s="67"/>
      <c r="V531" s="67"/>
      <c r="W531" s="67"/>
      <c r="X531" s="67"/>
      <c r="Y531" s="67"/>
      <c r="Z531" s="67"/>
    </row>
    <row r="532" spans="10:26" ht="15.75" customHeight="1">
      <c r="J532" s="189"/>
      <c r="K532" s="197"/>
      <c r="O532" s="67"/>
      <c r="P532" s="67"/>
      <c r="Q532" s="67"/>
      <c r="R532" s="67"/>
      <c r="S532" s="67"/>
      <c r="T532" s="67"/>
      <c r="U532" s="67"/>
      <c r="V532" s="67"/>
      <c r="W532" s="67"/>
      <c r="X532" s="67"/>
      <c r="Y532" s="67"/>
      <c r="Z532" s="67"/>
    </row>
    <row r="533" spans="10:26" ht="15.75" customHeight="1">
      <c r="J533" s="189"/>
      <c r="K533" s="197"/>
      <c r="O533" s="67"/>
      <c r="P533" s="67"/>
      <c r="Q533" s="67"/>
      <c r="R533" s="67"/>
      <c r="S533" s="67"/>
      <c r="T533" s="67"/>
      <c r="U533" s="67"/>
      <c r="V533" s="67"/>
      <c r="W533" s="67"/>
      <c r="X533" s="67"/>
      <c r="Y533" s="67"/>
      <c r="Z533" s="67"/>
    </row>
    <row r="534" spans="10:26" ht="15.75" customHeight="1">
      <c r="J534" s="189"/>
      <c r="K534" s="197"/>
      <c r="O534" s="67"/>
      <c r="P534" s="67"/>
      <c r="Q534" s="67"/>
      <c r="R534" s="67"/>
      <c r="S534" s="67"/>
      <c r="T534" s="67"/>
      <c r="U534" s="67"/>
      <c r="V534" s="67"/>
      <c r="W534" s="67"/>
      <c r="X534" s="67"/>
      <c r="Y534" s="67"/>
      <c r="Z534" s="67"/>
    </row>
    <row r="535" spans="10:26" ht="15.75" customHeight="1">
      <c r="J535" s="189"/>
      <c r="K535" s="197"/>
      <c r="O535" s="67"/>
      <c r="P535" s="67"/>
      <c r="Q535" s="67"/>
      <c r="R535" s="67"/>
      <c r="S535" s="67"/>
      <c r="T535" s="67"/>
      <c r="U535" s="67"/>
      <c r="V535" s="67"/>
      <c r="W535" s="67"/>
      <c r="X535" s="67"/>
      <c r="Y535" s="67"/>
      <c r="Z535" s="67"/>
    </row>
    <row r="536" spans="10:26" ht="15.75" customHeight="1">
      <c r="J536" s="189"/>
      <c r="K536" s="197"/>
      <c r="O536" s="67"/>
      <c r="P536" s="67"/>
      <c r="Q536" s="67"/>
      <c r="R536" s="67"/>
      <c r="S536" s="67"/>
      <c r="T536" s="67"/>
      <c r="U536" s="67"/>
      <c r="V536" s="67"/>
      <c r="W536" s="67"/>
      <c r="X536" s="67"/>
      <c r="Y536" s="67"/>
      <c r="Z536" s="67"/>
    </row>
    <row r="537" spans="10:26" ht="15.75" customHeight="1">
      <c r="J537" s="189"/>
      <c r="K537" s="197"/>
      <c r="O537" s="67"/>
      <c r="P537" s="67"/>
      <c r="Q537" s="67"/>
      <c r="R537" s="67"/>
      <c r="S537" s="67"/>
      <c r="T537" s="67"/>
      <c r="U537" s="67"/>
      <c r="V537" s="67"/>
      <c r="W537" s="67"/>
      <c r="X537" s="67"/>
      <c r="Y537" s="67"/>
      <c r="Z537" s="67"/>
    </row>
    <row r="538" spans="10:26" ht="15.75" customHeight="1">
      <c r="J538" s="189"/>
      <c r="K538" s="197"/>
      <c r="O538" s="67"/>
      <c r="P538" s="67"/>
      <c r="Q538" s="67"/>
      <c r="R538" s="67"/>
      <c r="S538" s="67"/>
      <c r="T538" s="67"/>
      <c r="U538" s="67"/>
      <c r="V538" s="67"/>
      <c r="W538" s="67"/>
      <c r="X538" s="67"/>
      <c r="Y538" s="67"/>
      <c r="Z538" s="67"/>
    </row>
    <row r="539" spans="10:26" ht="15.75" customHeight="1">
      <c r="J539" s="189"/>
      <c r="K539" s="197"/>
      <c r="O539" s="67"/>
      <c r="P539" s="67"/>
      <c r="Q539" s="67"/>
      <c r="R539" s="67"/>
      <c r="S539" s="67"/>
      <c r="T539" s="67"/>
      <c r="U539" s="67"/>
      <c r="V539" s="67"/>
      <c r="W539" s="67"/>
      <c r="X539" s="67"/>
      <c r="Y539" s="67"/>
      <c r="Z539" s="67"/>
    </row>
    <row r="540" spans="10:26" ht="15.75" customHeight="1">
      <c r="J540" s="189"/>
      <c r="K540" s="197"/>
      <c r="O540" s="67"/>
      <c r="P540" s="67"/>
      <c r="Q540" s="67"/>
      <c r="R540" s="67"/>
      <c r="S540" s="67"/>
      <c r="T540" s="67"/>
      <c r="U540" s="67"/>
      <c r="V540" s="67"/>
      <c r="W540" s="67"/>
      <c r="X540" s="67"/>
      <c r="Y540" s="67"/>
      <c r="Z540" s="67"/>
    </row>
    <row r="541" spans="10:26" ht="15.75" customHeight="1">
      <c r="J541" s="189"/>
      <c r="K541" s="197"/>
      <c r="O541" s="67"/>
      <c r="P541" s="67"/>
      <c r="Q541" s="67"/>
      <c r="R541" s="67"/>
      <c r="S541" s="67"/>
      <c r="T541" s="67"/>
      <c r="U541" s="67"/>
      <c r="V541" s="67"/>
      <c r="W541" s="67"/>
      <c r="X541" s="67"/>
      <c r="Y541" s="67"/>
      <c r="Z541" s="67"/>
    </row>
    <row r="542" spans="10:26" ht="15.75" customHeight="1">
      <c r="J542" s="189"/>
      <c r="K542" s="197"/>
      <c r="O542" s="67"/>
      <c r="P542" s="67"/>
      <c r="Q542" s="67"/>
      <c r="R542" s="67"/>
      <c r="S542" s="67"/>
      <c r="T542" s="67"/>
      <c r="U542" s="67"/>
      <c r="V542" s="67"/>
      <c r="W542" s="67"/>
      <c r="X542" s="67"/>
      <c r="Y542" s="67"/>
      <c r="Z542" s="67"/>
    </row>
    <row r="543" spans="10:26" ht="15.75" customHeight="1">
      <c r="J543" s="189"/>
      <c r="K543" s="197"/>
      <c r="O543" s="67"/>
      <c r="P543" s="67"/>
      <c r="Q543" s="67"/>
      <c r="R543" s="67"/>
      <c r="S543" s="67"/>
      <c r="T543" s="67"/>
      <c r="U543" s="67"/>
      <c r="V543" s="67"/>
      <c r="W543" s="67"/>
      <c r="X543" s="67"/>
      <c r="Y543" s="67"/>
      <c r="Z543" s="67"/>
    </row>
    <row r="544" spans="10:26" ht="15.75" customHeight="1">
      <c r="J544" s="189"/>
      <c r="K544" s="197"/>
      <c r="O544" s="67"/>
      <c r="P544" s="67"/>
      <c r="Q544" s="67"/>
      <c r="R544" s="67"/>
      <c r="S544" s="67"/>
      <c r="T544" s="67"/>
      <c r="U544" s="67"/>
      <c r="V544" s="67"/>
      <c r="W544" s="67"/>
      <c r="X544" s="67"/>
      <c r="Y544" s="67"/>
      <c r="Z544" s="67"/>
    </row>
    <row r="545" spans="10:26" ht="15.75" customHeight="1">
      <c r="J545" s="189"/>
      <c r="K545" s="197"/>
      <c r="O545" s="67"/>
      <c r="P545" s="67"/>
      <c r="Q545" s="67"/>
      <c r="R545" s="67"/>
      <c r="S545" s="67"/>
      <c r="T545" s="67"/>
      <c r="U545" s="67"/>
      <c r="V545" s="67"/>
      <c r="W545" s="67"/>
      <c r="X545" s="67"/>
      <c r="Y545" s="67"/>
      <c r="Z545" s="67"/>
    </row>
    <row r="546" spans="10:26" ht="15.75" customHeight="1">
      <c r="J546" s="189"/>
      <c r="K546" s="197"/>
      <c r="O546" s="67"/>
      <c r="P546" s="67"/>
      <c r="Q546" s="67"/>
      <c r="R546" s="67"/>
      <c r="S546" s="67"/>
      <c r="T546" s="67"/>
      <c r="U546" s="67"/>
      <c r="V546" s="67"/>
      <c r="W546" s="67"/>
      <c r="X546" s="67"/>
      <c r="Y546" s="67"/>
      <c r="Z546" s="67"/>
    </row>
    <row r="547" spans="10:26" ht="15.75" customHeight="1">
      <c r="J547" s="189"/>
      <c r="K547" s="197"/>
      <c r="O547" s="67"/>
      <c r="P547" s="67"/>
      <c r="Q547" s="67"/>
      <c r="R547" s="67"/>
      <c r="S547" s="67"/>
      <c r="T547" s="67"/>
      <c r="U547" s="67"/>
      <c r="V547" s="67"/>
      <c r="W547" s="67"/>
      <c r="X547" s="67"/>
      <c r="Y547" s="67"/>
      <c r="Z547" s="67"/>
    </row>
    <row r="548" spans="10:26" ht="15.75" customHeight="1">
      <c r="J548" s="189"/>
      <c r="K548" s="197"/>
      <c r="O548" s="67"/>
      <c r="P548" s="67"/>
      <c r="Q548" s="67"/>
      <c r="R548" s="67"/>
      <c r="S548" s="67"/>
      <c r="T548" s="67"/>
      <c r="U548" s="67"/>
      <c r="V548" s="67"/>
      <c r="W548" s="67"/>
      <c r="X548" s="67"/>
      <c r="Y548" s="67"/>
      <c r="Z548" s="67"/>
    </row>
    <row r="549" spans="10:26" ht="15.75" customHeight="1">
      <c r="J549" s="189"/>
      <c r="K549" s="197"/>
      <c r="O549" s="67"/>
      <c r="P549" s="67"/>
      <c r="Q549" s="67"/>
      <c r="R549" s="67"/>
      <c r="S549" s="67"/>
      <c r="T549" s="67"/>
      <c r="U549" s="67"/>
      <c r="V549" s="67"/>
      <c r="W549" s="67"/>
      <c r="X549" s="67"/>
      <c r="Y549" s="67"/>
      <c r="Z549" s="67"/>
    </row>
    <row r="550" spans="10:26" ht="15.75" customHeight="1">
      <c r="J550" s="189"/>
      <c r="K550" s="197"/>
      <c r="O550" s="67"/>
      <c r="P550" s="67"/>
      <c r="Q550" s="67"/>
      <c r="R550" s="67"/>
      <c r="S550" s="67"/>
      <c r="T550" s="67"/>
      <c r="U550" s="67"/>
      <c r="V550" s="67"/>
      <c r="W550" s="67"/>
      <c r="X550" s="67"/>
      <c r="Y550" s="67"/>
      <c r="Z550" s="67"/>
    </row>
    <row r="551" spans="10:26" ht="15.75" customHeight="1">
      <c r="J551" s="189"/>
      <c r="K551" s="197"/>
      <c r="O551" s="67"/>
      <c r="P551" s="67"/>
      <c r="Q551" s="67"/>
      <c r="R551" s="67"/>
      <c r="S551" s="67"/>
      <c r="T551" s="67"/>
      <c r="U551" s="67"/>
      <c r="V551" s="67"/>
      <c r="W551" s="67"/>
      <c r="X551" s="67"/>
      <c r="Y551" s="67"/>
      <c r="Z551" s="67"/>
    </row>
    <row r="552" spans="10:26" ht="15.75" customHeight="1">
      <c r="J552" s="189"/>
      <c r="K552" s="197"/>
      <c r="O552" s="67"/>
      <c r="P552" s="67"/>
      <c r="Q552" s="67"/>
      <c r="R552" s="67"/>
      <c r="S552" s="67"/>
      <c r="T552" s="67"/>
      <c r="U552" s="67"/>
      <c r="V552" s="67"/>
      <c r="W552" s="67"/>
      <c r="X552" s="67"/>
      <c r="Y552" s="67"/>
      <c r="Z552" s="67"/>
    </row>
    <row r="553" spans="10:26" ht="15.75" customHeight="1">
      <c r="J553" s="189"/>
      <c r="K553" s="197"/>
      <c r="O553" s="67"/>
      <c r="P553" s="67"/>
      <c r="Q553" s="67"/>
      <c r="R553" s="67"/>
      <c r="S553" s="67"/>
      <c r="T553" s="67"/>
      <c r="U553" s="67"/>
      <c r="V553" s="67"/>
      <c r="W553" s="67"/>
      <c r="X553" s="67"/>
      <c r="Y553" s="67"/>
      <c r="Z553" s="67"/>
    </row>
    <row r="554" spans="10:26" ht="15.75" customHeight="1">
      <c r="J554" s="189"/>
      <c r="K554" s="197"/>
      <c r="O554" s="67"/>
      <c r="P554" s="67"/>
      <c r="Q554" s="67"/>
      <c r="R554" s="67"/>
      <c r="S554" s="67"/>
      <c r="T554" s="67"/>
      <c r="U554" s="67"/>
      <c r="V554" s="67"/>
      <c r="W554" s="67"/>
      <c r="X554" s="67"/>
      <c r="Y554" s="67"/>
      <c r="Z554" s="67"/>
    </row>
    <row r="555" spans="10:26" ht="15.75" customHeight="1">
      <c r="J555" s="189"/>
      <c r="K555" s="197"/>
      <c r="O555" s="67"/>
      <c r="P555" s="67"/>
      <c r="Q555" s="67"/>
      <c r="R555" s="67"/>
      <c r="S555" s="67"/>
      <c r="T555" s="67"/>
      <c r="U555" s="67"/>
      <c r="V555" s="67"/>
      <c r="W555" s="67"/>
      <c r="X555" s="67"/>
      <c r="Y555" s="67"/>
      <c r="Z555" s="67"/>
    </row>
    <row r="556" spans="10:26" ht="15.75" customHeight="1">
      <c r="J556" s="189"/>
      <c r="K556" s="197"/>
      <c r="O556" s="67"/>
      <c r="P556" s="67"/>
      <c r="Q556" s="67"/>
      <c r="R556" s="67"/>
      <c r="S556" s="67"/>
      <c r="T556" s="67"/>
      <c r="U556" s="67"/>
      <c r="V556" s="67"/>
      <c r="W556" s="67"/>
      <c r="X556" s="67"/>
      <c r="Y556" s="67"/>
      <c r="Z556" s="67"/>
    </row>
    <row r="557" spans="10:26" ht="15.75" customHeight="1">
      <c r="J557" s="189"/>
      <c r="K557" s="197"/>
      <c r="O557" s="67"/>
      <c r="P557" s="67"/>
      <c r="Q557" s="67"/>
      <c r="R557" s="67"/>
      <c r="S557" s="67"/>
      <c r="T557" s="67"/>
      <c r="U557" s="67"/>
      <c r="V557" s="67"/>
      <c r="W557" s="67"/>
      <c r="X557" s="67"/>
      <c r="Y557" s="67"/>
      <c r="Z557" s="67"/>
    </row>
    <row r="558" spans="10:26" ht="15.75" customHeight="1">
      <c r="J558" s="189"/>
      <c r="K558" s="197"/>
      <c r="O558" s="67"/>
      <c r="P558" s="67"/>
      <c r="Q558" s="67"/>
      <c r="R558" s="67"/>
      <c r="S558" s="67"/>
      <c r="T558" s="67"/>
      <c r="U558" s="67"/>
      <c r="V558" s="67"/>
      <c r="W558" s="67"/>
      <c r="X558" s="67"/>
      <c r="Y558" s="67"/>
      <c r="Z558" s="67"/>
    </row>
    <row r="559" spans="10:26" ht="15.75" customHeight="1">
      <c r="J559" s="189"/>
      <c r="K559" s="197"/>
      <c r="O559" s="67"/>
      <c r="P559" s="67"/>
      <c r="Q559" s="67"/>
      <c r="R559" s="67"/>
      <c r="S559" s="67"/>
      <c r="T559" s="67"/>
      <c r="U559" s="67"/>
      <c r="V559" s="67"/>
      <c r="W559" s="67"/>
      <c r="X559" s="67"/>
      <c r="Y559" s="67"/>
      <c r="Z559" s="67"/>
    </row>
    <row r="560" spans="10:26" ht="15.75" customHeight="1">
      <c r="J560" s="189"/>
      <c r="K560" s="197"/>
      <c r="O560" s="67"/>
      <c r="P560" s="67"/>
      <c r="Q560" s="67"/>
      <c r="R560" s="67"/>
      <c r="S560" s="67"/>
      <c r="T560" s="67"/>
      <c r="U560" s="67"/>
      <c r="V560" s="67"/>
      <c r="W560" s="67"/>
      <c r="X560" s="67"/>
      <c r="Y560" s="67"/>
      <c r="Z560" s="67"/>
    </row>
    <row r="561" spans="10:26" ht="15.75" customHeight="1">
      <c r="J561" s="189"/>
      <c r="K561" s="197"/>
      <c r="O561" s="67"/>
      <c r="P561" s="67"/>
      <c r="Q561" s="67"/>
      <c r="R561" s="67"/>
      <c r="S561" s="67"/>
      <c r="T561" s="67"/>
      <c r="U561" s="67"/>
      <c r="V561" s="67"/>
      <c r="W561" s="67"/>
      <c r="X561" s="67"/>
      <c r="Y561" s="67"/>
      <c r="Z561" s="67"/>
    </row>
    <row r="562" spans="10:26" ht="15.75" customHeight="1">
      <c r="J562" s="189"/>
      <c r="K562" s="197"/>
      <c r="O562" s="67"/>
      <c r="P562" s="67"/>
      <c r="Q562" s="67"/>
      <c r="R562" s="67"/>
      <c r="S562" s="67"/>
      <c r="T562" s="67"/>
      <c r="U562" s="67"/>
      <c r="V562" s="67"/>
      <c r="W562" s="67"/>
      <c r="X562" s="67"/>
      <c r="Y562" s="67"/>
      <c r="Z562" s="67"/>
    </row>
    <row r="563" spans="10:26" ht="15.75" customHeight="1">
      <c r="J563" s="189"/>
      <c r="K563" s="197"/>
      <c r="O563" s="67"/>
      <c r="P563" s="67"/>
      <c r="Q563" s="67"/>
      <c r="R563" s="67"/>
      <c r="S563" s="67"/>
      <c r="T563" s="67"/>
      <c r="U563" s="67"/>
      <c r="V563" s="67"/>
      <c r="W563" s="67"/>
      <c r="X563" s="67"/>
      <c r="Y563" s="67"/>
      <c r="Z563" s="67"/>
    </row>
    <row r="564" spans="10:26" ht="15.75" customHeight="1">
      <c r="J564" s="189"/>
      <c r="K564" s="197"/>
      <c r="O564" s="67"/>
      <c r="P564" s="67"/>
      <c r="Q564" s="67"/>
      <c r="R564" s="67"/>
      <c r="S564" s="67"/>
      <c r="T564" s="67"/>
      <c r="U564" s="67"/>
      <c r="V564" s="67"/>
      <c r="W564" s="67"/>
      <c r="X564" s="67"/>
      <c r="Y564" s="67"/>
      <c r="Z564" s="67"/>
    </row>
    <row r="565" spans="10:26" ht="15.75" customHeight="1">
      <c r="J565" s="189"/>
      <c r="K565" s="197"/>
      <c r="O565" s="67"/>
      <c r="P565" s="67"/>
      <c r="Q565" s="67"/>
      <c r="R565" s="67"/>
      <c r="S565" s="67"/>
      <c r="T565" s="67"/>
      <c r="U565" s="67"/>
      <c r="V565" s="67"/>
      <c r="W565" s="67"/>
      <c r="X565" s="67"/>
      <c r="Y565" s="67"/>
      <c r="Z565" s="67"/>
    </row>
    <row r="566" spans="10:26" ht="15.75" customHeight="1">
      <c r="J566" s="189"/>
      <c r="K566" s="197"/>
      <c r="O566" s="67"/>
      <c r="P566" s="67"/>
      <c r="Q566" s="67"/>
      <c r="R566" s="67"/>
      <c r="S566" s="67"/>
      <c r="T566" s="67"/>
      <c r="U566" s="67"/>
      <c r="V566" s="67"/>
      <c r="W566" s="67"/>
      <c r="X566" s="67"/>
      <c r="Y566" s="67"/>
      <c r="Z566" s="67"/>
    </row>
    <row r="567" spans="10:26" ht="15.75" customHeight="1">
      <c r="J567" s="189"/>
      <c r="K567" s="197"/>
      <c r="O567" s="67"/>
      <c r="P567" s="67"/>
      <c r="Q567" s="67"/>
      <c r="R567" s="67"/>
      <c r="S567" s="67"/>
      <c r="T567" s="67"/>
      <c r="U567" s="67"/>
      <c r="V567" s="67"/>
      <c r="W567" s="67"/>
      <c r="X567" s="67"/>
      <c r="Y567" s="67"/>
      <c r="Z567" s="67"/>
    </row>
    <row r="568" spans="10:26" ht="15.75" customHeight="1">
      <c r="J568" s="189"/>
      <c r="K568" s="197"/>
      <c r="O568" s="67"/>
      <c r="P568" s="67"/>
      <c r="Q568" s="67"/>
      <c r="R568" s="67"/>
      <c r="S568" s="67"/>
      <c r="T568" s="67"/>
      <c r="U568" s="67"/>
      <c r="V568" s="67"/>
      <c r="W568" s="67"/>
      <c r="X568" s="67"/>
      <c r="Y568" s="67"/>
      <c r="Z568" s="67"/>
    </row>
    <row r="569" spans="10:26" ht="15.75" customHeight="1">
      <c r="J569" s="189"/>
      <c r="K569" s="197"/>
      <c r="O569" s="67"/>
      <c r="P569" s="67"/>
      <c r="Q569" s="67"/>
      <c r="R569" s="67"/>
      <c r="S569" s="67"/>
      <c r="T569" s="67"/>
      <c r="U569" s="67"/>
      <c r="V569" s="67"/>
      <c r="W569" s="67"/>
      <c r="X569" s="67"/>
      <c r="Y569" s="67"/>
      <c r="Z569" s="67"/>
    </row>
    <row r="570" spans="10:26" ht="15.75" customHeight="1">
      <c r="J570" s="189"/>
      <c r="K570" s="197"/>
      <c r="O570" s="67"/>
      <c r="P570" s="67"/>
      <c r="Q570" s="67"/>
      <c r="R570" s="67"/>
      <c r="S570" s="67"/>
      <c r="T570" s="67"/>
      <c r="U570" s="67"/>
      <c r="V570" s="67"/>
      <c r="W570" s="67"/>
      <c r="X570" s="67"/>
      <c r="Y570" s="67"/>
      <c r="Z570" s="67"/>
    </row>
    <row r="571" spans="10:26" ht="15.75" customHeight="1">
      <c r="J571" s="189"/>
      <c r="K571" s="197"/>
      <c r="O571" s="67"/>
      <c r="P571" s="67"/>
      <c r="Q571" s="67"/>
      <c r="R571" s="67"/>
      <c r="S571" s="67"/>
      <c r="T571" s="67"/>
      <c r="U571" s="67"/>
      <c r="V571" s="67"/>
      <c r="W571" s="67"/>
      <c r="X571" s="67"/>
      <c r="Y571" s="67"/>
      <c r="Z571" s="67"/>
    </row>
    <row r="572" spans="10:26" ht="15.75" customHeight="1">
      <c r="J572" s="189"/>
      <c r="K572" s="197"/>
      <c r="O572" s="67"/>
      <c r="P572" s="67"/>
      <c r="Q572" s="67"/>
      <c r="R572" s="67"/>
      <c r="S572" s="67"/>
      <c r="T572" s="67"/>
      <c r="U572" s="67"/>
      <c r="V572" s="67"/>
      <c r="W572" s="67"/>
      <c r="X572" s="67"/>
      <c r="Y572" s="67"/>
      <c r="Z572" s="67"/>
    </row>
    <row r="573" spans="10:26" ht="15.75" customHeight="1">
      <c r="J573" s="189"/>
      <c r="K573" s="197"/>
      <c r="O573" s="67"/>
      <c r="P573" s="67"/>
      <c r="Q573" s="67"/>
      <c r="R573" s="67"/>
      <c r="S573" s="67"/>
      <c r="T573" s="67"/>
      <c r="U573" s="67"/>
      <c r="V573" s="67"/>
      <c r="W573" s="67"/>
      <c r="X573" s="67"/>
      <c r="Y573" s="67"/>
      <c r="Z573" s="67"/>
    </row>
    <row r="574" spans="10:26" ht="15.75" customHeight="1">
      <c r="J574" s="189"/>
      <c r="K574" s="197"/>
      <c r="O574" s="67"/>
      <c r="P574" s="67"/>
      <c r="Q574" s="67"/>
      <c r="R574" s="67"/>
      <c r="S574" s="67"/>
      <c r="T574" s="67"/>
      <c r="U574" s="67"/>
      <c r="V574" s="67"/>
      <c r="W574" s="67"/>
      <c r="X574" s="67"/>
      <c r="Y574" s="67"/>
      <c r="Z574" s="67"/>
    </row>
    <row r="575" spans="10:26" ht="15.75" customHeight="1">
      <c r="J575" s="189"/>
      <c r="K575" s="197"/>
      <c r="O575" s="67"/>
      <c r="P575" s="67"/>
      <c r="Q575" s="67"/>
      <c r="R575" s="67"/>
      <c r="S575" s="67"/>
      <c r="T575" s="67"/>
      <c r="U575" s="67"/>
      <c r="V575" s="67"/>
      <c r="W575" s="67"/>
      <c r="X575" s="67"/>
      <c r="Y575" s="67"/>
      <c r="Z575" s="67"/>
    </row>
    <row r="576" spans="10:26" ht="15.75" customHeight="1">
      <c r="J576" s="189"/>
      <c r="K576" s="197"/>
      <c r="O576" s="67"/>
      <c r="P576" s="67"/>
      <c r="Q576" s="67"/>
      <c r="R576" s="67"/>
      <c r="S576" s="67"/>
      <c r="T576" s="67"/>
      <c r="U576" s="67"/>
      <c r="V576" s="67"/>
      <c r="W576" s="67"/>
      <c r="X576" s="67"/>
      <c r="Y576" s="67"/>
      <c r="Z576" s="67"/>
    </row>
    <row r="577" spans="10:26" ht="15.75" customHeight="1">
      <c r="J577" s="189"/>
      <c r="K577" s="197"/>
      <c r="O577" s="67"/>
      <c r="P577" s="67"/>
      <c r="Q577" s="67"/>
      <c r="R577" s="67"/>
      <c r="S577" s="67"/>
      <c r="T577" s="67"/>
      <c r="U577" s="67"/>
      <c r="V577" s="67"/>
      <c r="W577" s="67"/>
      <c r="X577" s="67"/>
      <c r="Y577" s="67"/>
      <c r="Z577" s="67"/>
    </row>
    <row r="578" spans="10:26" ht="15.75" customHeight="1">
      <c r="J578" s="189"/>
      <c r="K578" s="197"/>
      <c r="O578" s="67"/>
      <c r="P578" s="67"/>
      <c r="Q578" s="67"/>
      <c r="R578" s="67"/>
      <c r="S578" s="67"/>
      <c r="T578" s="67"/>
      <c r="U578" s="67"/>
      <c r="V578" s="67"/>
      <c r="W578" s="67"/>
      <c r="X578" s="67"/>
      <c r="Y578" s="67"/>
      <c r="Z578" s="67"/>
    </row>
    <row r="579" spans="10:26" ht="15.75" customHeight="1">
      <c r="J579" s="189"/>
      <c r="K579" s="197"/>
      <c r="O579" s="67"/>
      <c r="P579" s="67"/>
      <c r="Q579" s="67"/>
      <c r="R579" s="67"/>
      <c r="S579" s="67"/>
      <c r="T579" s="67"/>
      <c r="U579" s="67"/>
      <c r="V579" s="67"/>
      <c r="W579" s="67"/>
      <c r="X579" s="67"/>
      <c r="Y579" s="67"/>
      <c r="Z579" s="67"/>
    </row>
    <row r="580" spans="10:26" ht="15.75" customHeight="1">
      <c r="J580" s="189"/>
      <c r="K580" s="197"/>
      <c r="O580" s="67"/>
      <c r="P580" s="67"/>
      <c r="Q580" s="67"/>
      <c r="R580" s="67"/>
      <c r="S580" s="67"/>
      <c r="T580" s="67"/>
      <c r="U580" s="67"/>
      <c r="V580" s="67"/>
      <c r="W580" s="67"/>
      <c r="X580" s="67"/>
      <c r="Y580" s="67"/>
      <c r="Z580" s="67"/>
    </row>
    <row r="581" spans="10:26" ht="15.75" customHeight="1">
      <c r="J581" s="189"/>
      <c r="K581" s="197"/>
      <c r="O581" s="67"/>
      <c r="P581" s="67"/>
      <c r="Q581" s="67"/>
      <c r="R581" s="67"/>
      <c r="S581" s="67"/>
      <c r="T581" s="67"/>
      <c r="U581" s="67"/>
      <c r="V581" s="67"/>
      <c r="W581" s="67"/>
      <c r="X581" s="67"/>
      <c r="Y581" s="67"/>
      <c r="Z581" s="67"/>
    </row>
    <row r="582" spans="10:26" ht="15.75" customHeight="1">
      <c r="J582" s="189"/>
      <c r="K582" s="197"/>
      <c r="O582" s="67"/>
      <c r="P582" s="67"/>
      <c r="Q582" s="67"/>
      <c r="R582" s="67"/>
      <c r="S582" s="67"/>
      <c r="T582" s="67"/>
      <c r="U582" s="67"/>
      <c r="V582" s="67"/>
      <c r="W582" s="67"/>
      <c r="X582" s="67"/>
      <c r="Y582" s="67"/>
      <c r="Z582" s="67"/>
    </row>
    <row r="583" spans="10:26" ht="15.75" customHeight="1">
      <c r="J583" s="189"/>
      <c r="K583" s="197"/>
      <c r="O583" s="67"/>
      <c r="P583" s="67"/>
      <c r="Q583" s="67"/>
      <c r="R583" s="67"/>
      <c r="S583" s="67"/>
      <c r="T583" s="67"/>
      <c r="U583" s="67"/>
      <c r="V583" s="67"/>
      <c r="W583" s="67"/>
      <c r="X583" s="67"/>
      <c r="Y583" s="67"/>
      <c r="Z583" s="67"/>
    </row>
    <row r="584" spans="10:26" ht="15.75" customHeight="1">
      <c r="J584" s="189"/>
      <c r="K584" s="197"/>
      <c r="O584" s="67"/>
      <c r="P584" s="67"/>
      <c r="Q584" s="67"/>
      <c r="R584" s="67"/>
      <c r="S584" s="67"/>
      <c r="T584" s="67"/>
      <c r="U584" s="67"/>
      <c r="V584" s="67"/>
      <c r="W584" s="67"/>
      <c r="X584" s="67"/>
      <c r="Y584" s="67"/>
      <c r="Z584" s="67"/>
    </row>
    <row r="585" spans="10:26" ht="15.75" customHeight="1">
      <c r="J585" s="189"/>
      <c r="K585" s="197"/>
      <c r="O585" s="67"/>
      <c r="P585" s="67"/>
      <c r="Q585" s="67"/>
      <c r="R585" s="67"/>
      <c r="S585" s="67"/>
      <c r="T585" s="67"/>
      <c r="U585" s="67"/>
      <c r="V585" s="67"/>
      <c r="W585" s="67"/>
      <c r="X585" s="67"/>
      <c r="Y585" s="67"/>
      <c r="Z585" s="67"/>
    </row>
    <row r="586" spans="10:26" ht="15.75" customHeight="1">
      <c r="J586" s="189"/>
      <c r="K586" s="197"/>
      <c r="O586" s="67"/>
      <c r="P586" s="67"/>
      <c r="Q586" s="67"/>
      <c r="R586" s="67"/>
      <c r="S586" s="67"/>
      <c r="T586" s="67"/>
      <c r="U586" s="67"/>
      <c r="V586" s="67"/>
      <c r="W586" s="67"/>
      <c r="X586" s="67"/>
      <c r="Y586" s="67"/>
      <c r="Z586" s="67"/>
    </row>
    <row r="587" spans="10:26" ht="15.75" customHeight="1">
      <c r="J587" s="189"/>
      <c r="K587" s="197"/>
      <c r="O587" s="67"/>
      <c r="P587" s="67"/>
      <c r="Q587" s="67"/>
      <c r="R587" s="67"/>
      <c r="S587" s="67"/>
      <c r="T587" s="67"/>
      <c r="U587" s="67"/>
      <c r="V587" s="67"/>
      <c r="W587" s="67"/>
      <c r="X587" s="67"/>
      <c r="Y587" s="67"/>
      <c r="Z587" s="67"/>
    </row>
    <row r="588" spans="10:26" ht="15.75" customHeight="1">
      <c r="J588" s="189"/>
      <c r="K588" s="197"/>
      <c r="O588" s="67"/>
      <c r="P588" s="67"/>
      <c r="Q588" s="67"/>
      <c r="R588" s="67"/>
      <c r="S588" s="67"/>
      <c r="T588" s="67"/>
      <c r="U588" s="67"/>
      <c r="V588" s="67"/>
      <c r="W588" s="67"/>
      <c r="X588" s="67"/>
      <c r="Y588" s="67"/>
      <c r="Z588" s="67"/>
    </row>
    <row r="589" spans="10:26" ht="15.75" customHeight="1">
      <c r="J589" s="189"/>
      <c r="K589" s="197"/>
      <c r="O589" s="67"/>
      <c r="P589" s="67"/>
      <c r="Q589" s="67"/>
      <c r="R589" s="67"/>
      <c r="S589" s="67"/>
      <c r="T589" s="67"/>
      <c r="U589" s="67"/>
      <c r="V589" s="67"/>
      <c r="W589" s="67"/>
      <c r="X589" s="67"/>
      <c r="Y589" s="67"/>
      <c r="Z589" s="67"/>
    </row>
    <row r="590" spans="10:26" ht="15.75" customHeight="1">
      <c r="J590" s="189"/>
      <c r="K590" s="197"/>
      <c r="O590" s="67"/>
      <c r="P590" s="67"/>
      <c r="Q590" s="67"/>
      <c r="R590" s="67"/>
      <c r="S590" s="67"/>
      <c r="T590" s="67"/>
      <c r="U590" s="67"/>
      <c r="V590" s="67"/>
      <c r="W590" s="67"/>
      <c r="X590" s="67"/>
      <c r="Y590" s="67"/>
      <c r="Z590" s="67"/>
    </row>
    <row r="591" spans="10:26" ht="15.75" customHeight="1">
      <c r="J591" s="189"/>
      <c r="K591" s="197"/>
      <c r="O591" s="67"/>
      <c r="P591" s="67"/>
      <c r="Q591" s="67"/>
      <c r="R591" s="67"/>
      <c r="S591" s="67"/>
      <c r="T591" s="67"/>
      <c r="U591" s="67"/>
      <c r="V591" s="67"/>
      <c r="W591" s="67"/>
      <c r="X591" s="67"/>
      <c r="Y591" s="67"/>
      <c r="Z591" s="67"/>
    </row>
    <row r="592" spans="10:26" ht="15.75" customHeight="1">
      <c r="J592" s="189"/>
      <c r="K592" s="197"/>
      <c r="O592" s="67"/>
      <c r="P592" s="67"/>
      <c r="Q592" s="67"/>
      <c r="R592" s="67"/>
      <c r="S592" s="67"/>
      <c r="T592" s="67"/>
      <c r="U592" s="67"/>
      <c r="V592" s="67"/>
      <c r="W592" s="67"/>
      <c r="X592" s="67"/>
      <c r="Y592" s="67"/>
      <c r="Z592" s="67"/>
    </row>
    <row r="593" spans="10:26" ht="15.75" customHeight="1">
      <c r="J593" s="189"/>
      <c r="K593" s="197"/>
      <c r="O593" s="67"/>
      <c r="P593" s="67"/>
      <c r="Q593" s="67"/>
      <c r="R593" s="67"/>
      <c r="S593" s="67"/>
      <c r="T593" s="67"/>
      <c r="U593" s="67"/>
      <c r="V593" s="67"/>
      <c r="W593" s="67"/>
      <c r="X593" s="67"/>
      <c r="Y593" s="67"/>
      <c r="Z593" s="67"/>
    </row>
    <row r="594" spans="10:26" ht="15.75" customHeight="1">
      <c r="J594" s="189"/>
      <c r="K594" s="197"/>
      <c r="O594" s="67"/>
      <c r="P594" s="67"/>
      <c r="Q594" s="67"/>
      <c r="R594" s="67"/>
      <c r="S594" s="67"/>
      <c r="T594" s="67"/>
      <c r="U594" s="67"/>
      <c r="V594" s="67"/>
      <c r="W594" s="67"/>
      <c r="X594" s="67"/>
      <c r="Y594" s="67"/>
      <c r="Z594" s="67"/>
    </row>
    <row r="595" spans="10:26" ht="15.75" customHeight="1">
      <c r="J595" s="189"/>
      <c r="K595" s="197"/>
      <c r="O595" s="67"/>
      <c r="P595" s="67"/>
      <c r="Q595" s="67"/>
      <c r="R595" s="67"/>
      <c r="S595" s="67"/>
      <c r="T595" s="67"/>
      <c r="U595" s="67"/>
      <c r="V595" s="67"/>
      <c r="W595" s="67"/>
      <c r="X595" s="67"/>
      <c r="Y595" s="67"/>
      <c r="Z595" s="67"/>
    </row>
    <row r="596" spans="10:26" ht="15.75" customHeight="1">
      <c r="J596" s="189"/>
      <c r="K596" s="197"/>
      <c r="O596" s="67"/>
      <c r="P596" s="67"/>
      <c r="Q596" s="67"/>
      <c r="R596" s="67"/>
      <c r="S596" s="67"/>
      <c r="T596" s="67"/>
      <c r="U596" s="67"/>
      <c r="V596" s="67"/>
      <c r="W596" s="67"/>
      <c r="X596" s="67"/>
      <c r="Y596" s="67"/>
      <c r="Z596" s="67"/>
    </row>
    <row r="597" spans="10:26" ht="15.75" customHeight="1">
      <c r="J597" s="189"/>
      <c r="K597" s="197"/>
      <c r="O597" s="67"/>
      <c r="P597" s="67"/>
      <c r="Q597" s="67"/>
      <c r="R597" s="67"/>
      <c r="S597" s="67"/>
      <c r="T597" s="67"/>
      <c r="U597" s="67"/>
      <c r="V597" s="67"/>
      <c r="W597" s="67"/>
      <c r="X597" s="67"/>
      <c r="Y597" s="67"/>
      <c r="Z597" s="67"/>
    </row>
    <row r="598" spans="10:26" ht="15.75" customHeight="1">
      <c r="J598" s="189"/>
      <c r="K598" s="197"/>
      <c r="O598" s="67"/>
      <c r="P598" s="67"/>
      <c r="Q598" s="67"/>
      <c r="R598" s="67"/>
      <c r="S598" s="67"/>
      <c r="T598" s="67"/>
      <c r="U598" s="67"/>
      <c r="V598" s="67"/>
      <c r="W598" s="67"/>
      <c r="X598" s="67"/>
      <c r="Y598" s="67"/>
      <c r="Z598" s="67"/>
    </row>
    <row r="599" spans="10:26" ht="15.75" customHeight="1">
      <c r="J599" s="189"/>
      <c r="K599" s="197"/>
      <c r="O599" s="67"/>
      <c r="P599" s="67"/>
      <c r="Q599" s="67"/>
      <c r="R599" s="67"/>
      <c r="S599" s="67"/>
      <c r="T599" s="67"/>
      <c r="U599" s="67"/>
      <c r="V599" s="67"/>
      <c r="W599" s="67"/>
      <c r="X599" s="67"/>
      <c r="Y599" s="67"/>
      <c r="Z599" s="67"/>
    </row>
    <row r="600" spans="10:26" ht="15.75" customHeight="1">
      <c r="J600" s="189"/>
      <c r="K600" s="197"/>
      <c r="O600" s="67"/>
      <c r="P600" s="67"/>
      <c r="Q600" s="67"/>
      <c r="R600" s="67"/>
      <c r="S600" s="67"/>
      <c r="T600" s="67"/>
      <c r="U600" s="67"/>
      <c r="V600" s="67"/>
      <c r="W600" s="67"/>
      <c r="X600" s="67"/>
      <c r="Y600" s="67"/>
      <c r="Z600" s="67"/>
    </row>
    <row r="601" spans="10:26" ht="15.75" customHeight="1">
      <c r="J601" s="189"/>
      <c r="K601" s="197"/>
      <c r="O601" s="67"/>
      <c r="P601" s="67"/>
      <c r="Q601" s="67"/>
      <c r="R601" s="67"/>
      <c r="S601" s="67"/>
      <c r="T601" s="67"/>
      <c r="U601" s="67"/>
      <c r="V601" s="67"/>
      <c r="W601" s="67"/>
      <c r="X601" s="67"/>
      <c r="Y601" s="67"/>
      <c r="Z601" s="67"/>
    </row>
    <row r="602" spans="10:26" ht="15.75" customHeight="1">
      <c r="J602" s="189"/>
      <c r="K602" s="197"/>
      <c r="O602" s="67"/>
      <c r="P602" s="67"/>
      <c r="Q602" s="67"/>
      <c r="R602" s="67"/>
      <c r="S602" s="67"/>
      <c r="T602" s="67"/>
      <c r="U602" s="67"/>
      <c r="V602" s="67"/>
      <c r="W602" s="67"/>
      <c r="X602" s="67"/>
      <c r="Y602" s="67"/>
      <c r="Z602" s="67"/>
    </row>
    <row r="603" spans="10:26" ht="15.75" customHeight="1">
      <c r="J603" s="189"/>
      <c r="K603" s="197"/>
      <c r="O603" s="67"/>
      <c r="P603" s="67"/>
      <c r="Q603" s="67"/>
      <c r="R603" s="67"/>
      <c r="S603" s="67"/>
      <c r="T603" s="67"/>
      <c r="U603" s="67"/>
      <c r="V603" s="67"/>
      <c r="W603" s="67"/>
      <c r="X603" s="67"/>
      <c r="Y603" s="67"/>
      <c r="Z603" s="67"/>
    </row>
    <row r="604" spans="10:26" ht="15.75" customHeight="1">
      <c r="J604" s="189"/>
      <c r="K604" s="197"/>
      <c r="O604" s="67"/>
      <c r="P604" s="67"/>
      <c r="Q604" s="67"/>
      <c r="R604" s="67"/>
      <c r="S604" s="67"/>
      <c r="T604" s="67"/>
      <c r="U604" s="67"/>
      <c r="V604" s="67"/>
      <c r="W604" s="67"/>
      <c r="X604" s="67"/>
      <c r="Y604" s="67"/>
      <c r="Z604" s="67"/>
    </row>
    <row r="605" spans="10:26" ht="15.75" customHeight="1">
      <c r="J605" s="189"/>
      <c r="K605" s="197"/>
      <c r="O605" s="67"/>
      <c r="P605" s="67"/>
      <c r="Q605" s="67"/>
      <c r="R605" s="67"/>
      <c r="S605" s="67"/>
      <c r="T605" s="67"/>
      <c r="U605" s="67"/>
      <c r="V605" s="67"/>
      <c r="W605" s="67"/>
      <c r="X605" s="67"/>
      <c r="Y605" s="67"/>
      <c r="Z605" s="67"/>
    </row>
    <row r="606" spans="10:26" ht="15.75" customHeight="1">
      <c r="J606" s="189"/>
      <c r="K606" s="197"/>
      <c r="O606" s="67"/>
      <c r="P606" s="67"/>
      <c r="Q606" s="67"/>
      <c r="R606" s="67"/>
      <c r="S606" s="67"/>
      <c r="T606" s="67"/>
      <c r="U606" s="67"/>
      <c r="V606" s="67"/>
      <c r="W606" s="67"/>
      <c r="X606" s="67"/>
      <c r="Y606" s="67"/>
      <c r="Z606" s="67"/>
    </row>
    <row r="607" spans="10:26" ht="15.75" customHeight="1">
      <c r="J607" s="189"/>
      <c r="K607" s="197"/>
      <c r="O607" s="67"/>
      <c r="P607" s="67"/>
      <c r="Q607" s="67"/>
      <c r="R607" s="67"/>
      <c r="S607" s="67"/>
      <c r="T607" s="67"/>
      <c r="U607" s="67"/>
      <c r="V607" s="67"/>
      <c r="W607" s="67"/>
      <c r="X607" s="67"/>
      <c r="Y607" s="67"/>
      <c r="Z607" s="67"/>
    </row>
    <row r="608" spans="10:26" ht="15.75" customHeight="1">
      <c r="J608" s="189"/>
      <c r="K608" s="197"/>
      <c r="O608" s="67"/>
      <c r="P608" s="67"/>
      <c r="Q608" s="67"/>
      <c r="R608" s="67"/>
      <c r="S608" s="67"/>
      <c r="T608" s="67"/>
      <c r="U608" s="67"/>
      <c r="V608" s="67"/>
      <c r="W608" s="67"/>
      <c r="X608" s="67"/>
      <c r="Y608" s="67"/>
      <c r="Z608" s="67"/>
    </row>
    <row r="609" spans="10:26" ht="15.75" customHeight="1">
      <c r="J609" s="189"/>
      <c r="K609" s="197"/>
      <c r="O609" s="67"/>
      <c r="P609" s="67"/>
      <c r="Q609" s="67"/>
      <c r="R609" s="67"/>
      <c r="S609" s="67"/>
      <c r="T609" s="67"/>
      <c r="U609" s="67"/>
      <c r="V609" s="67"/>
      <c r="W609" s="67"/>
      <c r="X609" s="67"/>
      <c r="Y609" s="67"/>
      <c r="Z609" s="67"/>
    </row>
    <row r="610" spans="10:26" ht="15.75" customHeight="1">
      <c r="J610" s="189"/>
      <c r="K610" s="197"/>
      <c r="O610" s="67"/>
      <c r="P610" s="67"/>
      <c r="Q610" s="67"/>
      <c r="R610" s="67"/>
      <c r="S610" s="67"/>
      <c r="T610" s="67"/>
      <c r="U610" s="67"/>
      <c r="V610" s="67"/>
      <c r="W610" s="67"/>
      <c r="X610" s="67"/>
      <c r="Y610" s="67"/>
      <c r="Z610" s="67"/>
    </row>
    <row r="611" spans="10:26" ht="15.75" customHeight="1">
      <c r="J611" s="189"/>
      <c r="K611" s="197"/>
      <c r="O611" s="67"/>
      <c r="P611" s="67"/>
      <c r="Q611" s="67"/>
      <c r="R611" s="67"/>
      <c r="S611" s="67"/>
      <c r="T611" s="67"/>
      <c r="U611" s="67"/>
      <c r="V611" s="67"/>
      <c r="W611" s="67"/>
      <c r="X611" s="67"/>
      <c r="Y611" s="67"/>
      <c r="Z611" s="67"/>
    </row>
    <row r="612" spans="10:26" ht="15.75" customHeight="1">
      <c r="J612" s="189"/>
      <c r="K612" s="197"/>
      <c r="O612" s="67"/>
      <c r="P612" s="67"/>
      <c r="Q612" s="67"/>
      <c r="R612" s="67"/>
      <c r="S612" s="67"/>
      <c r="T612" s="67"/>
      <c r="U612" s="67"/>
      <c r="V612" s="67"/>
      <c r="W612" s="67"/>
      <c r="X612" s="67"/>
      <c r="Y612" s="67"/>
      <c r="Z612" s="67"/>
    </row>
    <row r="613" spans="10:26" ht="15.75" customHeight="1">
      <c r="J613" s="189"/>
      <c r="K613" s="197"/>
      <c r="O613" s="67"/>
      <c r="P613" s="67"/>
      <c r="Q613" s="67"/>
      <c r="R613" s="67"/>
      <c r="S613" s="67"/>
      <c r="T613" s="67"/>
      <c r="U613" s="67"/>
      <c r="V613" s="67"/>
      <c r="W613" s="67"/>
      <c r="X613" s="67"/>
      <c r="Y613" s="67"/>
      <c r="Z613" s="67"/>
    </row>
    <row r="614" spans="10:26" ht="15.75" customHeight="1">
      <c r="J614" s="189"/>
      <c r="K614" s="197"/>
      <c r="O614" s="67"/>
      <c r="P614" s="67"/>
      <c r="Q614" s="67"/>
      <c r="R614" s="67"/>
      <c r="S614" s="67"/>
      <c r="T614" s="67"/>
      <c r="U614" s="67"/>
      <c r="V614" s="67"/>
      <c r="W614" s="67"/>
      <c r="X614" s="67"/>
      <c r="Y614" s="67"/>
      <c r="Z614" s="67"/>
    </row>
    <row r="615" spans="10:26" ht="15.75" customHeight="1">
      <c r="J615" s="189"/>
      <c r="K615" s="197"/>
      <c r="O615" s="67"/>
      <c r="P615" s="67"/>
      <c r="Q615" s="67"/>
      <c r="R615" s="67"/>
      <c r="S615" s="67"/>
      <c r="T615" s="67"/>
      <c r="U615" s="67"/>
      <c r="V615" s="67"/>
      <c r="W615" s="67"/>
      <c r="X615" s="67"/>
      <c r="Y615" s="67"/>
      <c r="Z615" s="67"/>
    </row>
    <row r="616" spans="10:26" ht="15.75" customHeight="1">
      <c r="J616" s="189"/>
      <c r="K616" s="197"/>
      <c r="O616" s="67"/>
      <c r="P616" s="67"/>
      <c r="Q616" s="67"/>
      <c r="R616" s="67"/>
      <c r="S616" s="67"/>
      <c r="T616" s="67"/>
      <c r="U616" s="67"/>
      <c r="V616" s="67"/>
      <c r="W616" s="67"/>
      <c r="X616" s="67"/>
      <c r="Y616" s="67"/>
      <c r="Z616" s="67"/>
    </row>
    <row r="617" spans="10:26" ht="15.75" customHeight="1">
      <c r="J617" s="189"/>
      <c r="K617" s="197"/>
      <c r="O617" s="67"/>
      <c r="P617" s="67"/>
      <c r="Q617" s="67"/>
      <c r="R617" s="67"/>
      <c r="S617" s="67"/>
      <c r="T617" s="67"/>
      <c r="U617" s="67"/>
      <c r="V617" s="67"/>
      <c r="W617" s="67"/>
      <c r="X617" s="67"/>
      <c r="Y617" s="67"/>
      <c r="Z617" s="67"/>
    </row>
    <row r="618" spans="10:26" ht="15.75" customHeight="1">
      <c r="J618" s="189"/>
      <c r="K618" s="197"/>
      <c r="O618" s="67"/>
      <c r="P618" s="67"/>
      <c r="Q618" s="67"/>
      <c r="R618" s="67"/>
      <c r="S618" s="67"/>
      <c r="T618" s="67"/>
      <c r="U618" s="67"/>
      <c r="V618" s="67"/>
      <c r="W618" s="67"/>
      <c r="X618" s="67"/>
      <c r="Y618" s="67"/>
      <c r="Z618" s="67"/>
    </row>
    <row r="619" spans="10:26" ht="15.75" customHeight="1">
      <c r="J619" s="189"/>
      <c r="K619" s="197"/>
      <c r="O619" s="67"/>
      <c r="P619" s="67"/>
      <c r="Q619" s="67"/>
      <c r="R619" s="67"/>
      <c r="S619" s="67"/>
      <c r="T619" s="67"/>
      <c r="U619" s="67"/>
      <c r="V619" s="67"/>
      <c r="W619" s="67"/>
      <c r="X619" s="67"/>
      <c r="Y619" s="67"/>
      <c r="Z619" s="67"/>
    </row>
    <row r="620" spans="10:26" ht="15.75" customHeight="1">
      <c r="J620" s="189"/>
      <c r="K620" s="197"/>
      <c r="O620" s="67"/>
      <c r="P620" s="67"/>
      <c r="Q620" s="67"/>
      <c r="R620" s="67"/>
      <c r="S620" s="67"/>
      <c r="T620" s="67"/>
      <c r="U620" s="67"/>
      <c r="V620" s="67"/>
      <c r="W620" s="67"/>
      <c r="X620" s="67"/>
      <c r="Y620" s="67"/>
      <c r="Z620" s="67"/>
    </row>
    <row r="621" spans="10:26" ht="15.75" customHeight="1">
      <c r="J621" s="189"/>
      <c r="K621" s="197"/>
      <c r="O621" s="67"/>
      <c r="P621" s="67"/>
      <c r="Q621" s="67"/>
      <c r="R621" s="67"/>
      <c r="S621" s="67"/>
      <c r="T621" s="67"/>
      <c r="U621" s="67"/>
      <c r="V621" s="67"/>
      <c r="W621" s="67"/>
      <c r="X621" s="67"/>
      <c r="Y621" s="67"/>
      <c r="Z621" s="67"/>
    </row>
    <row r="622" spans="10:26" ht="15.75" customHeight="1">
      <c r="J622" s="189"/>
      <c r="K622" s="197"/>
      <c r="O622" s="67"/>
      <c r="P622" s="67"/>
      <c r="Q622" s="67"/>
      <c r="R622" s="67"/>
      <c r="S622" s="67"/>
      <c r="T622" s="67"/>
      <c r="U622" s="67"/>
      <c r="V622" s="67"/>
      <c r="W622" s="67"/>
      <c r="X622" s="67"/>
      <c r="Y622" s="67"/>
      <c r="Z622" s="67"/>
    </row>
    <row r="623" spans="10:26" ht="15.75" customHeight="1">
      <c r="J623" s="189"/>
      <c r="K623" s="197"/>
      <c r="O623" s="67"/>
      <c r="P623" s="67"/>
      <c r="Q623" s="67"/>
      <c r="R623" s="67"/>
      <c r="S623" s="67"/>
      <c r="T623" s="67"/>
      <c r="U623" s="67"/>
      <c r="V623" s="67"/>
      <c r="W623" s="67"/>
      <c r="X623" s="67"/>
      <c r="Y623" s="67"/>
      <c r="Z623" s="67"/>
    </row>
    <row r="624" spans="10:26" ht="15.75" customHeight="1">
      <c r="J624" s="189"/>
      <c r="K624" s="197"/>
      <c r="O624" s="67"/>
      <c r="P624" s="67"/>
      <c r="Q624" s="67"/>
      <c r="R624" s="67"/>
      <c r="S624" s="67"/>
      <c r="T624" s="67"/>
      <c r="U624" s="67"/>
      <c r="V624" s="67"/>
      <c r="W624" s="67"/>
      <c r="X624" s="67"/>
      <c r="Y624" s="67"/>
      <c r="Z624" s="67"/>
    </row>
    <row r="625" spans="10:26" ht="15.75" customHeight="1">
      <c r="J625" s="189"/>
      <c r="K625" s="197"/>
      <c r="O625" s="67"/>
      <c r="P625" s="67"/>
      <c r="Q625" s="67"/>
      <c r="R625" s="67"/>
      <c r="S625" s="67"/>
      <c r="T625" s="67"/>
      <c r="U625" s="67"/>
      <c r="V625" s="67"/>
      <c r="W625" s="67"/>
      <c r="X625" s="67"/>
      <c r="Y625" s="67"/>
      <c r="Z625" s="67"/>
    </row>
    <row r="626" spans="10:26" ht="15.75" customHeight="1">
      <c r="J626" s="189"/>
      <c r="K626" s="197"/>
      <c r="O626" s="67"/>
      <c r="P626" s="67"/>
      <c r="Q626" s="67"/>
      <c r="R626" s="67"/>
      <c r="S626" s="67"/>
      <c r="T626" s="67"/>
      <c r="U626" s="67"/>
      <c r="V626" s="67"/>
      <c r="W626" s="67"/>
      <c r="X626" s="67"/>
      <c r="Y626" s="67"/>
      <c r="Z626" s="67"/>
    </row>
    <row r="627" spans="10:26" ht="15.75" customHeight="1">
      <c r="J627" s="189"/>
      <c r="K627" s="197"/>
      <c r="O627" s="67"/>
      <c r="P627" s="67"/>
      <c r="Q627" s="67"/>
      <c r="R627" s="67"/>
      <c r="S627" s="67"/>
      <c r="T627" s="67"/>
      <c r="U627" s="67"/>
      <c r="V627" s="67"/>
      <c r="W627" s="67"/>
      <c r="X627" s="67"/>
      <c r="Y627" s="67"/>
      <c r="Z627" s="67"/>
    </row>
    <row r="628" spans="10:26" ht="15.75" customHeight="1">
      <c r="J628" s="189"/>
      <c r="K628" s="197"/>
      <c r="O628" s="67"/>
      <c r="P628" s="67"/>
      <c r="Q628" s="67"/>
      <c r="R628" s="67"/>
      <c r="S628" s="67"/>
      <c r="T628" s="67"/>
      <c r="U628" s="67"/>
      <c r="V628" s="67"/>
      <c r="W628" s="67"/>
      <c r="X628" s="67"/>
      <c r="Y628" s="67"/>
      <c r="Z628" s="67"/>
    </row>
    <row r="629" spans="10:26" ht="15.75" customHeight="1">
      <c r="J629" s="189"/>
      <c r="K629" s="197"/>
      <c r="O629" s="67"/>
      <c r="P629" s="67"/>
      <c r="Q629" s="67"/>
      <c r="R629" s="67"/>
      <c r="S629" s="67"/>
      <c r="T629" s="67"/>
      <c r="U629" s="67"/>
      <c r="V629" s="67"/>
      <c r="W629" s="67"/>
      <c r="X629" s="67"/>
      <c r="Y629" s="67"/>
      <c r="Z629" s="67"/>
    </row>
    <row r="630" spans="10:26" ht="15.75" customHeight="1">
      <c r="J630" s="189"/>
      <c r="K630" s="197"/>
      <c r="O630" s="67"/>
      <c r="P630" s="67"/>
      <c r="Q630" s="67"/>
      <c r="R630" s="67"/>
      <c r="S630" s="67"/>
      <c r="T630" s="67"/>
      <c r="U630" s="67"/>
      <c r="V630" s="67"/>
      <c r="W630" s="67"/>
      <c r="X630" s="67"/>
      <c r="Y630" s="67"/>
      <c r="Z630" s="67"/>
    </row>
    <row r="631" spans="10:26" ht="15.75" customHeight="1">
      <c r="J631" s="189"/>
      <c r="K631" s="197"/>
      <c r="O631" s="67"/>
      <c r="P631" s="67"/>
      <c r="Q631" s="67"/>
      <c r="R631" s="67"/>
      <c r="S631" s="67"/>
      <c r="T631" s="67"/>
      <c r="U631" s="67"/>
      <c r="V631" s="67"/>
      <c r="W631" s="67"/>
      <c r="X631" s="67"/>
      <c r="Y631" s="67"/>
      <c r="Z631" s="67"/>
    </row>
    <row r="632" spans="10:26" ht="15.75" customHeight="1">
      <c r="J632" s="189"/>
      <c r="K632" s="197"/>
      <c r="O632" s="67"/>
      <c r="P632" s="67"/>
      <c r="Q632" s="67"/>
      <c r="R632" s="67"/>
      <c r="S632" s="67"/>
      <c r="T632" s="67"/>
      <c r="U632" s="67"/>
      <c r="V632" s="67"/>
      <c r="W632" s="67"/>
      <c r="X632" s="67"/>
      <c r="Y632" s="67"/>
      <c r="Z632" s="67"/>
    </row>
    <row r="633" spans="10:26" ht="15.75" customHeight="1">
      <c r="J633" s="189"/>
      <c r="K633" s="197"/>
      <c r="O633" s="67"/>
      <c r="P633" s="67"/>
      <c r="Q633" s="67"/>
      <c r="R633" s="67"/>
      <c r="S633" s="67"/>
      <c r="T633" s="67"/>
      <c r="U633" s="67"/>
      <c r="V633" s="67"/>
      <c r="W633" s="67"/>
      <c r="X633" s="67"/>
      <c r="Y633" s="67"/>
      <c r="Z633" s="67"/>
    </row>
    <row r="634" spans="10:26" ht="15.75" customHeight="1">
      <c r="J634" s="189"/>
      <c r="K634" s="197"/>
      <c r="O634" s="67"/>
      <c r="P634" s="67"/>
      <c r="Q634" s="67"/>
      <c r="R634" s="67"/>
      <c r="S634" s="67"/>
      <c r="T634" s="67"/>
      <c r="U634" s="67"/>
      <c r="V634" s="67"/>
      <c r="W634" s="67"/>
      <c r="X634" s="67"/>
      <c r="Y634" s="67"/>
      <c r="Z634" s="67"/>
    </row>
    <row r="635" spans="10:26" ht="15.75" customHeight="1">
      <c r="J635" s="189"/>
      <c r="K635" s="197"/>
      <c r="O635" s="67"/>
      <c r="P635" s="67"/>
      <c r="Q635" s="67"/>
      <c r="R635" s="67"/>
      <c r="S635" s="67"/>
      <c r="T635" s="67"/>
      <c r="U635" s="67"/>
      <c r="V635" s="67"/>
      <c r="W635" s="67"/>
      <c r="X635" s="67"/>
      <c r="Y635" s="67"/>
      <c r="Z635" s="67"/>
    </row>
    <row r="636" spans="10:26" ht="15.75" customHeight="1">
      <c r="J636" s="189"/>
      <c r="K636" s="197"/>
      <c r="O636" s="67"/>
      <c r="P636" s="67"/>
      <c r="Q636" s="67"/>
      <c r="R636" s="67"/>
      <c r="S636" s="67"/>
      <c r="T636" s="67"/>
      <c r="U636" s="67"/>
      <c r="V636" s="67"/>
      <c r="W636" s="67"/>
      <c r="X636" s="67"/>
      <c r="Y636" s="67"/>
      <c r="Z636" s="67"/>
    </row>
    <row r="637" spans="10:26" ht="15.75" customHeight="1">
      <c r="J637" s="189"/>
      <c r="K637" s="197"/>
      <c r="O637" s="67"/>
      <c r="P637" s="67"/>
      <c r="Q637" s="67"/>
      <c r="R637" s="67"/>
      <c r="S637" s="67"/>
      <c r="T637" s="67"/>
      <c r="U637" s="67"/>
      <c r="V637" s="67"/>
      <c r="W637" s="67"/>
      <c r="X637" s="67"/>
      <c r="Y637" s="67"/>
      <c r="Z637" s="67"/>
    </row>
    <row r="638" spans="10:26" ht="15.75" customHeight="1">
      <c r="J638" s="189"/>
      <c r="K638" s="197"/>
      <c r="O638" s="67"/>
      <c r="P638" s="67"/>
      <c r="Q638" s="67"/>
      <c r="R638" s="67"/>
      <c r="S638" s="67"/>
      <c r="T638" s="67"/>
      <c r="U638" s="67"/>
      <c r="V638" s="67"/>
      <c r="W638" s="67"/>
      <c r="X638" s="67"/>
      <c r="Y638" s="67"/>
      <c r="Z638" s="67"/>
    </row>
    <row r="639" spans="10:26" ht="15.75" customHeight="1">
      <c r="J639" s="189"/>
      <c r="K639" s="197"/>
      <c r="O639" s="67"/>
      <c r="P639" s="67"/>
      <c r="Q639" s="67"/>
      <c r="R639" s="67"/>
      <c r="S639" s="67"/>
      <c r="T639" s="67"/>
      <c r="U639" s="67"/>
      <c r="V639" s="67"/>
      <c r="W639" s="67"/>
      <c r="X639" s="67"/>
      <c r="Y639" s="67"/>
      <c r="Z639" s="67"/>
    </row>
    <row r="640" spans="10:26" ht="15.75" customHeight="1">
      <c r="J640" s="189"/>
      <c r="K640" s="197"/>
      <c r="O640" s="67"/>
      <c r="P640" s="67"/>
      <c r="Q640" s="67"/>
      <c r="R640" s="67"/>
      <c r="S640" s="67"/>
      <c r="T640" s="67"/>
      <c r="U640" s="67"/>
      <c r="V640" s="67"/>
      <c r="W640" s="67"/>
      <c r="X640" s="67"/>
      <c r="Y640" s="67"/>
      <c r="Z640" s="67"/>
    </row>
    <row r="641" spans="10:26" ht="15.75" customHeight="1">
      <c r="J641" s="189"/>
      <c r="K641" s="197"/>
      <c r="O641" s="67"/>
      <c r="P641" s="67"/>
      <c r="Q641" s="67"/>
      <c r="R641" s="67"/>
      <c r="S641" s="67"/>
      <c r="T641" s="67"/>
      <c r="U641" s="67"/>
      <c r="V641" s="67"/>
      <c r="W641" s="67"/>
      <c r="X641" s="67"/>
      <c r="Y641" s="67"/>
      <c r="Z641" s="67"/>
    </row>
    <row r="642" spans="10:26" ht="15.75" customHeight="1">
      <c r="J642" s="189"/>
      <c r="K642" s="197"/>
      <c r="O642" s="67"/>
      <c r="P642" s="67"/>
      <c r="Q642" s="67"/>
      <c r="R642" s="67"/>
      <c r="S642" s="67"/>
      <c r="T642" s="67"/>
      <c r="U642" s="67"/>
      <c r="V642" s="67"/>
      <c r="W642" s="67"/>
      <c r="X642" s="67"/>
      <c r="Y642" s="67"/>
      <c r="Z642" s="67"/>
    </row>
    <row r="643" spans="10:26" ht="15.75" customHeight="1">
      <c r="J643" s="189"/>
      <c r="K643" s="197"/>
      <c r="O643" s="67"/>
      <c r="P643" s="67"/>
      <c r="Q643" s="67"/>
      <c r="R643" s="67"/>
      <c r="S643" s="67"/>
      <c r="T643" s="67"/>
      <c r="U643" s="67"/>
      <c r="V643" s="67"/>
      <c r="W643" s="67"/>
      <c r="X643" s="67"/>
      <c r="Y643" s="67"/>
      <c r="Z643" s="67"/>
    </row>
    <row r="644" spans="10:26" ht="15.75" customHeight="1">
      <c r="J644" s="189"/>
      <c r="K644" s="197"/>
      <c r="O644" s="67"/>
      <c r="P644" s="67"/>
      <c r="Q644" s="67"/>
      <c r="R644" s="67"/>
      <c r="S644" s="67"/>
      <c r="T644" s="67"/>
      <c r="U644" s="67"/>
      <c r="V644" s="67"/>
      <c r="W644" s="67"/>
      <c r="X644" s="67"/>
      <c r="Y644" s="67"/>
      <c r="Z644" s="67"/>
    </row>
    <row r="645" spans="10:26" ht="15.75" customHeight="1">
      <c r="J645" s="189"/>
      <c r="K645" s="197"/>
      <c r="O645" s="67"/>
      <c r="P645" s="67"/>
      <c r="Q645" s="67"/>
      <c r="R645" s="67"/>
      <c r="S645" s="67"/>
      <c r="T645" s="67"/>
      <c r="U645" s="67"/>
      <c r="V645" s="67"/>
      <c r="W645" s="67"/>
      <c r="X645" s="67"/>
      <c r="Y645" s="67"/>
      <c r="Z645" s="67"/>
    </row>
    <row r="646" spans="10:26" ht="15.75" customHeight="1">
      <c r="J646" s="189"/>
      <c r="K646" s="197"/>
      <c r="O646" s="67"/>
      <c r="P646" s="67"/>
      <c r="Q646" s="67"/>
      <c r="R646" s="67"/>
      <c r="S646" s="67"/>
      <c r="T646" s="67"/>
      <c r="U646" s="67"/>
      <c r="V646" s="67"/>
      <c r="W646" s="67"/>
      <c r="X646" s="67"/>
      <c r="Y646" s="67"/>
      <c r="Z646" s="67"/>
    </row>
    <row r="647" spans="10:26" ht="15.75" customHeight="1">
      <c r="J647" s="189"/>
      <c r="K647" s="197"/>
      <c r="O647" s="67"/>
      <c r="P647" s="67"/>
      <c r="Q647" s="67"/>
      <c r="R647" s="67"/>
      <c r="S647" s="67"/>
      <c r="T647" s="67"/>
      <c r="U647" s="67"/>
      <c r="V647" s="67"/>
      <c r="W647" s="67"/>
      <c r="X647" s="67"/>
      <c r="Y647" s="67"/>
      <c r="Z647" s="67"/>
    </row>
    <row r="648" spans="10:26" ht="15.75" customHeight="1">
      <c r="J648" s="189"/>
      <c r="K648" s="197"/>
      <c r="O648" s="67"/>
      <c r="P648" s="67"/>
      <c r="Q648" s="67"/>
      <c r="R648" s="67"/>
      <c r="S648" s="67"/>
      <c r="T648" s="67"/>
      <c r="U648" s="67"/>
      <c r="V648" s="67"/>
      <c r="W648" s="67"/>
      <c r="X648" s="67"/>
      <c r="Y648" s="67"/>
      <c r="Z648" s="67"/>
    </row>
    <row r="649" spans="10:26" ht="15.75" customHeight="1">
      <c r="J649" s="189"/>
      <c r="K649" s="197"/>
      <c r="O649" s="67"/>
      <c r="P649" s="67"/>
      <c r="Q649" s="67"/>
      <c r="R649" s="67"/>
      <c r="S649" s="67"/>
      <c r="T649" s="67"/>
      <c r="U649" s="67"/>
      <c r="V649" s="67"/>
      <c r="W649" s="67"/>
      <c r="X649" s="67"/>
      <c r="Y649" s="67"/>
      <c r="Z649" s="67"/>
    </row>
    <row r="650" spans="10:26" ht="15.75" customHeight="1">
      <c r="J650" s="189"/>
      <c r="K650" s="197"/>
      <c r="O650" s="67"/>
      <c r="P650" s="67"/>
      <c r="Q650" s="67"/>
      <c r="R650" s="67"/>
      <c r="S650" s="67"/>
      <c r="T650" s="67"/>
      <c r="U650" s="67"/>
      <c r="V650" s="67"/>
      <c r="W650" s="67"/>
      <c r="X650" s="67"/>
      <c r="Y650" s="67"/>
      <c r="Z650" s="67"/>
    </row>
    <row r="651" spans="10:26" ht="15.75" customHeight="1">
      <c r="J651" s="189"/>
      <c r="K651" s="197"/>
      <c r="O651" s="67"/>
      <c r="P651" s="67"/>
      <c r="Q651" s="67"/>
      <c r="R651" s="67"/>
      <c r="S651" s="67"/>
      <c r="T651" s="67"/>
      <c r="U651" s="67"/>
      <c r="V651" s="67"/>
      <c r="W651" s="67"/>
      <c r="X651" s="67"/>
      <c r="Y651" s="67"/>
      <c r="Z651" s="67"/>
    </row>
    <row r="652" spans="10:26" ht="15.75" customHeight="1">
      <c r="J652" s="189"/>
      <c r="K652" s="197"/>
      <c r="O652" s="67"/>
      <c r="P652" s="67"/>
      <c r="Q652" s="67"/>
      <c r="R652" s="67"/>
      <c r="S652" s="67"/>
      <c r="T652" s="67"/>
      <c r="U652" s="67"/>
      <c r="V652" s="67"/>
      <c r="W652" s="67"/>
      <c r="X652" s="67"/>
      <c r="Y652" s="67"/>
      <c r="Z652" s="67"/>
    </row>
    <row r="653" spans="10:26" ht="15.75" customHeight="1">
      <c r="J653" s="189"/>
      <c r="K653" s="197"/>
      <c r="O653" s="67"/>
      <c r="P653" s="67"/>
      <c r="Q653" s="67"/>
      <c r="R653" s="67"/>
      <c r="S653" s="67"/>
      <c r="T653" s="67"/>
      <c r="U653" s="67"/>
      <c r="V653" s="67"/>
      <c r="W653" s="67"/>
      <c r="X653" s="67"/>
      <c r="Y653" s="67"/>
      <c r="Z653" s="67"/>
    </row>
    <row r="654" spans="10:26" ht="15.75" customHeight="1">
      <c r="J654" s="189"/>
      <c r="K654" s="197"/>
      <c r="O654" s="67"/>
      <c r="P654" s="67"/>
      <c r="Q654" s="67"/>
      <c r="R654" s="67"/>
      <c r="S654" s="67"/>
      <c r="T654" s="67"/>
      <c r="U654" s="67"/>
      <c r="V654" s="67"/>
      <c r="W654" s="67"/>
      <c r="X654" s="67"/>
      <c r="Y654" s="67"/>
      <c r="Z654" s="67"/>
    </row>
    <row r="655" spans="10:26" ht="15.75" customHeight="1">
      <c r="J655" s="189"/>
      <c r="K655" s="197"/>
      <c r="O655" s="67"/>
      <c r="P655" s="67"/>
      <c r="Q655" s="67"/>
      <c r="R655" s="67"/>
      <c r="S655" s="67"/>
      <c r="T655" s="67"/>
      <c r="U655" s="67"/>
      <c r="V655" s="67"/>
      <c r="W655" s="67"/>
      <c r="X655" s="67"/>
      <c r="Y655" s="67"/>
      <c r="Z655" s="67"/>
    </row>
    <row r="656" spans="10:26" ht="15.75" customHeight="1">
      <c r="J656" s="189"/>
      <c r="K656" s="197"/>
      <c r="O656" s="67"/>
      <c r="P656" s="67"/>
      <c r="Q656" s="67"/>
      <c r="R656" s="67"/>
      <c r="S656" s="67"/>
      <c r="T656" s="67"/>
      <c r="U656" s="67"/>
      <c r="V656" s="67"/>
      <c r="W656" s="67"/>
      <c r="X656" s="67"/>
      <c r="Y656" s="67"/>
      <c r="Z656" s="67"/>
    </row>
    <row r="657" spans="10:26" ht="15.75" customHeight="1">
      <c r="J657" s="189"/>
      <c r="K657" s="197"/>
      <c r="O657" s="67"/>
      <c r="P657" s="67"/>
      <c r="Q657" s="67"/>
      <c r="R657" s="67"/>
      <c r="S657" s="67"/>
      <c r="T657" s="67"/>
      <c r="U657" s="67"/>
      <c r="V657" s="67"/>
      <c r="W657" s="67"/>
      <c r="X657" s="67"/>
      <c r="Y657" s="67"/>
      <c r="Z657" s="67"/>
    </row>
    <row r="658" spans="10:26" ht="15.75" customHeight="1">
      <c r="J658" s="189"/>
      <c r="K658" s="197"/>
      <c r="O658" s="67"/>
      <c r="P658" s="67"/>
      <c r="Q658" s="67"/>
      <c r="R658" s="67"/>
      <c r="S658" s="67"/>
      <c r="T658" s="67"/>
      <c r="U658" s="67"/>
      <c r="V658" s="67"/>
      <c r="W658" s="67"/>
      <c r="X658" s="67"/>
      <c r="Y658" s="67"/>
      <c r="Z658" s="67"/>
    </row>
    <row r="659" spans="10:26" ht="15.75" customHeight="1">
      <c r="J659" s="189"/>
      <c r="K659" s="197"/>
      <c r="O659" s="67"/>
      <c r="P659" s="67"/>
      <c r="Q659" s="67"/>
      <c r="R659" s="67"/>
      <c r="S659" s="67"/>
      <c r="T659" s="67"/>
      <c r="U659" s="67"/>
      <c r="V659" s="67"/>
      <c r="W659" s="67"/>
      <c r="X659" s="67"/>
      <c r="Y659" s="67"/>
      <c r="Z659" s="67"/>
    </row>
    <row r="660" spans="10:26" ht="15.75" customHeight="1">
      <c r="J660" s="189"/>
      <c r="K660" s="197"/>
      <c r="O660" s="67"/>
      <c r="P660" s="67"/>
      <c r="Q660" s="67"/>
      <c r="R660" s="67"/>
      <c r="S660" s="67"/>
      <c r="T660" s="67"/>
      <c r="U660" s="67"/>
      <c r="V660" s="67"/>
      <c r="W660" s="67"/>
      <c r="X660" s="67"/>
      <c r="Y660" s="67"/>
      <c r="Z660" s="67"/>
    </row>
    <row r="661" spans="10:26" ht="15.75" customHeight="1">
      <c r="J661" s="189"/>
      <c r="K661" s="197"/>
      <c r="O661" s="67"/>
      <c r="P661" s="67"/>
      <c r="Q661" s="67"/>
      <c r="R661" s="67"/>
      <c r="S661" s="67"/>
      <c r="T661" s="67"/>
      <c r="U661" s="67"/>
      <c r="V661" s="67"/>
      <c r="W661" s="67"/>
      <c r="X661" s="67"/>
      <c r="Y661" s="67"/>
      <c r="Z661" s="67"/>
    </row>
    <row r="662" spans="10:26" ht="15.75" customHeight="1">
      <c r="J662" s="189"/>
      <c r="K662" s="197"/>
      <c r="O662" s="67"/>
      <c r="P662" s="67"/>
      <c r="Q662" s="67"/>
      <c r="R662" s="67"/>
      <c r="S662" s="67"/>
      <c r="T662" s="67"/>
      <c r="U662" s="67"/>
      <c r="V662" s="67"/>
      <c r="W662" s="67"/>
      <c r="X662" s="67"/>
      <c r="Y662" s="67"/>
      <c r="Z662" s="67"/>
    </row>
    <row r="663" spans="10:26" ht="15.75" customHeight="1">
      <c r="J663" s="189"/>
      <c r="K663" s="197"/>
      <c r="O663" s="67"/>
      <c r="P663" s="67"/>
      <c r="Q663" s="67"/>
      <c r="R663" s="67"/>
      <c r="S663" s="67"/>
      <c r="T663" s="67"/>
      <c r="U663" s="67"/>
      <c r="V663" s="67"/>
      <c r="W663" s="67"/>
      <c r="X663" s="67"/>
      <c r="Y663" s="67"/>
      <c r="Z663" s="67"/>
    </row>
    <row r="664" spans="10:26" ht="15.75" customHeight="1">
      <c r="J664" s="189"/>
      <c r="K664" s="197"/>
      <c r="O664" s="67"/>
      <c r="P664" s="67"/>
      <c r="Q664" s="67"/>
      <c r="R664" s="67"/>
      <c r="S664" s="67"/>
      <c r="T664" s="67"/>
      <c r="U664" s="67"/>
      <c r="V664" s="67"/>
      <c r="W664" s="67"/>
      <c r="X664" s="67"/>
      <c r="Y664" s="67"/>
      <c r="Z664" s="67"/>
    </row>
    <row r="665" spans="10:26" ht="15.75" customHeight="1">
      <c r="J665" s="189"/>
      <c r="K665" s="197"/>
      <c r="O665" s="67"/>
      <c r="P665" s="67"/>
      <c r="Q665" s="67"/>
      <c r="R665" s="67"/>
      <c r="S665" s="67"/>
      <c r="T665" s="67"/>
      <c r="U665" s="67"/>
      <c r="V665" s="67"/>
      <c r="W665" s="67"/>
      <c r="X665" s="67"/>
      <c r="Y665" s="67"/>
      <c r="Z665" s="67"/>
    </row>
    <row r="666" spans="10:26" ht="15.75" customHeight="1">
      <c r="J666" s="189"/>
      <c r="K666" s="197"/>
      <c r="O666" s="67"/>
      <c r="P666" s="67"/>
      <c r="Q666" s="67"/>
      <c r="R666" s="67"/>
      <c r="S666" s="67"/>
      <c r="T666" s="67"/>
      <c r="U666" s="67"/>
      <c r="V666" s="67"/>
      <c r="W666" s="67"/>
      <c r="X666" s="67"/>
      <c r="Y666" s="67"/>
      <c r="Z666" s="67"/>
    </row>
    <row r="667" spans="10:26" ht="15.75" customHeight="1">
      <c r="J667" s="189"/>
      <c r="K667" s="197"/>
      <c r="O667" s="67"/>
      <c r="P667" s="67"/>
      <c r="Q667" s="67"/>
      <c r="R667" s="67"/>
      <c r="S667" s="67"/>
      <c r="T667" s="67"/>
      <c r="U667" s="67"/>
      <c r="V667" s="67"/>
      <c r="W667" s="67"/>
      <c r="X667" s="67"/>
      <c r="Y667" s="67"/>
      <c r="Z667" s="67"/>
    </row>
    <row r="668" spans="10:26" ht="15.75" customHeight="1">
      <c r="J668" s="189"/>
      <c r="K668" s="197"/>
      <c r="O668" s="67"/>
      <c r="P668" s="67"/>
      <c r="Q668" s="67"/>
      <c r="R668" s="67"/>
      <c r="S668" s="67"/>
      <c r="T668" s="67"/>
      <c r="U668" s="67"/>
      <c r="V668" s="67"/>
      <c r="W668" s="67"/>
      <c r="X668" s="67"/>
      <c r="Y668" s="67"/>
      <c r="Z668" s="67"/>
    </row>
    <row r="669" spans="10:26" ht="15.75" customHeight="1">
      <c r="J669" s="189"/>
      <c r="K669" s="197"/>
      <c r="O669" s="67"/>
      <c r="P669" s="67"/>
      <c r="Q669" s="67"/>
      <c r="R669" s="67"/>
      <c r="S669" s="67"/>
      <c r="T669" s="67"/>
      <c r="U669" s="67"/>
      <c r="V669" s="67"/>
      <c r="W669" s="67"/>
      <c r="X669" s="67"/>
      <c r="Y669" s="67"/>
      <c r="Z669" s="67"/>
    </row>
    <row r="670" spans="10:26" ht="15.75" customHeight="1">
      <c r="J670" s="189"/>
      <c r="K670" s="197"/>
      <c r="O670" s="67"/>
      <c r="P670" s="67"/>
      <c r="Q670" s="67"/>
      <c r="R670" s="67"/>
      <c r="S670" s="67"/>
      <c r="T670" s="67"/>
      <c r="U670" s="67"/>
      <c r="V670" s="67"/>
      <c r="W670" s="67"/>
      <c r="X670" s="67"/>
      <c r="Y670" s="67"/>
      <c r="Z670" s="67"/>
    </row>
    <row r="671" spans="10:26" ht="15.75" customHeight="1">
      <c r="J671" s="189"/>
      <c r="K671" s="197"/>
      <c r="O671" s="67"/>
      <c r="P671" s="67"/>
      <c r="Q671" s="67"/>
      <c r="R671" s="67"/>
      <c r="S671" s="67"/>
      <c r="T671" s="67"/>
      <c r="U671" s="67"/>
      <c r="V671" s="67"/>
      <c r="W671" s="67"/>
      <c r="X671" s="67"/>
      <c r="Y671" s="67"/>
      <c r="Z671" s="67"/>
    </row>
    <row r="672" spans="10:26" ht="15.75" customHeight="1">
      <c r="J672" s="189"/>
      <c r="K672" s="197"/>
      <c r="O672" s="67"/>
      <c r="P672" s="67"/>
      <c r="Q672" s="67"/>
      <c r="R672" s="67"/>
      <c r="S672" s="67"/>
      <c r="T672" s="67"/>
      <c r="U672" s="67"/>
      <c r="V672" s="67"/>
      <c r="W672" s="67"/>
      <c r="X672" s="67"/>
      <c r="Y672" s="67"/>
      <c r="Z672" s="67"/>
    </row>
    <row r="673" spans="10:26" ht="15.75" customHeight="1">
      <c r="J673" s="189"/>
      <c r="K673" s="197"/>
      <c r="O673" s="67"/>
      <c r="P673" s="67"/>
      <c r="Q673" s="67"/>
      <c r="R673" s="67"/>
      <c r="S673" s="67"/>
      <c r="T673" s="67"/>
      <c r="U673" s="67"/>
      <c r="V673" s="67"/>
      <c r="W673" s="67"/>
      <c r="X673" s="67"/>
      <c r="Y673" s="67"/>
      <c r="Z673" s="67"/>
    </row>
    <row r="674" spans="10:26" ht="15.75" customHeight="1">
      <c r="J674" s="189"/>
      <c r="K674" s="197"/>
      <c r="O674" s="67"/>
      <c r="P674" s="67"/>
      <c r="Q674" s="67"/>
      <c r="R674" s="67"/>
      <c r="S674" s="67"/>
      <c r="T674" s="67"/>
      <c r="U674" s="67"/>
      <c r="V674" s="67"/>
      <c r="W674" s="67"/>
      <c r="X674" s="67"/>
      <c r="Y674" s="67"/>
      <c r="Z674" s="67"/>
    </row>
    <row r="675" spans="10:26" ht="15.75" customHeight="1">
      <c r="J675" s="189"/>
      <c r="K675" s="197"/>
      <c r="O675" s="67"/>
      <c r="P675" s="67"/>
      <c r="Q675" s="67"/>
      <c r="R675" s="67"/>
      <c r="S675" s="67"/>
      <c r="T675" s="67"/>
      <c r="U675" s="67"/>
      <c r="V675" s="67"/>
      <c r="W675" s="67"/>
      <c r="X675" s="67"/>
      <c r="Y675" s="67"/>
      <c r="Z675" s="67"/>
    </row>
    <row r="676" spans="10:26" ht="15.75" customHeight="1">
      <c r="J676" s="189"/>
      <c r="K676" s="197"/>
      <c r="O676" s="67"/>
      <c r="P676" s="67"/>
      <c r="Q676" s="67"/>
      <c r="R676" s="67"/>
      <c r="S676" s="67"/>
      <c r="T676" s="67"/>
      <c r="U676" s="67"/>
      <c r="V676" s="67"/>
      <c r="W676" s="67"/>
      <c r="X676" s="67"/>
      <c r="Y676" s="67"/>
      <c r="Z676" s="67"/>
    </row>
    <row r="677" spans="10:26" ht="15.75" customHeight="1">
      <c r="J677" s="189"/>
      <c r="K677" s="197"/>
      <c r="O677" s="67"/>
      <c r="P677" s="67"/>
      <c r="Q677" s="67"/>
      <c r="R677" s="67"/>
      <c r="S677" s="67"/>
      <c r="T677" s="67"/>
      <c r="U677" s="67"/>
      <c r="V677" s="67"/>
      <c r="W677" s="67"/>
      <c r="X677" s="67"/>
      <c r="Y677" s="67"/>
      <c r="Z677" s="67"/>
    </row>
    <row r="678" spans="10:26" ht="15.75" customHeight="1">
      <c r="J678" s="189"/>
      <c r="K678" s="197"/>
      <c r="O678" s="67"/>
      <c r="P678" s="67"/>
      <c r="Q678" s="67"/>
      <c r="R678" s="67"/>
      <c r="S678" s="67"/>
      <c r="T678" s="67"/>
      <c r="U678" s="67"/>
      <c r="V678" s="67"/>
      <c r="W678" s="67"/>
      <c r="X678" s="67"/>
      <c r="Y678" s="67"/>
      <c r="Z678" s="67"/>
    </row>
    <row r="679" spans="10:26" ht="15.75" customHeight="1">
      <c r="J679" s="189"/>
      <c r="K679" s="197"/>
      <c r="O679" s="67"/>
      <c r="P679" s="67"/>
      <c r="Q679" s="67"/>
      <c r="R679" s="67"/>
      <c r="S679" s="67"/>
      <c r="T679" s="67"/>
      <c r="U679" s="67"/>
      <c r="V679" s="67"/>
      <c r="W679" s="67"/>
      <c r="X679" s="67"/>
      <c r="Y679" s="67"/>
      <c r="Z679" s="67"/>
    </row>
    <row r="680" spans="10:26" ht="15.75" customHeight="1">
      <c r="J680" s="189"/>
      <c r="K680" s="197"/>
      <c r="O680" s="67"/>
      <c r="P680" s="67"/>
      <c r="Q680" s="67"/>
      <c r="R680" s="67"/>
      <c r="S680" s="67"/>
      <c r="T680" s="67"/>
      <c r="U680" s="67"/>
      <c r="V680" s="67"/>
      <c r="W680" s="67"/>
      <c r="X680" s="67"/>
      <c r="Y680" s="67"/>
      <c r="Z680" s="67"/>
    </row>
    <row r="681" spans="10:26" ht="15.75" customHeight="1">
      <c r="J681" s="189"/>
      <c r="K681" s="197"/>
      <c r="O681" s="67"/>
      <c r="P681" s="67"/>
      <c r="Q681" s="67"/>
      <c r="R681" s="67"/>
      <c r="S681" s="67"/>
      <c r="T681" s="67"/>
      <c r="U681" s="67"/>
      <c r="V681" s="67"/>
      <c r="W681" s="67"/>
      <c r="X681" s="67"/>
      <c r="Y681" s="67"/>
      <c r="Z681" s="67"/>
    </row>
    <row r="682" spans="10:26" ht="15.75" customHeight="1">
      <c r="J682" s="189"/>
      <c r="K682" s="197"/>
      <c r="O682" s="67"/>
      <c r="P682" s="67"/>
      <c r="Q682" s="67"/>
      <c r="R682" s="67"/>
      <c r="S682" s="67"/>
      <c r="T682" s="67"/>
      <c r="U682" s="67"/>
      <c r="V682" s="67"/>
      <c r="W682" s="67"/>
      <c r="X682" s="67"/>
      <c r="Y682" s="67"/>
      <c r="Z682" s="67"/>
    </row>
    <row r="683" spans="10:26" ht="15.75" customHeight="1">
      <c r="J683" s="189"/>
      <c r="K683" s="197"/>
      <c r="O683" s="67"/>
      <c r="P683" s="67"/>
      <c r="Q683" s="67"/>
      <c r="R683" s="67"/>
      <c r="S683" s="67"/>
      <c r="T683" s="67"/>
      <c r="U683" s="67"/>
      <c r="V683" s="67"/>
      <c r="W683" s="67"/>
      <c r="X683" s="67"/>
      <c r="Y683" s="67"/>
      <c r="Z683" s="67"/>
    </row>
    <row r="684" spans="10:26" ht="15.75" customHeight="1">
      <c r="J684" s="189"/>
      <c r="K684" s="197"/>
      <c r="O684" s="67"/>
      <c r="P684" s="67"/>
      <c r="Q684" s="67"/>
      <c r="R684" s="67"/>
      <c r="S684" s="67"/>
      <c r="T684" s="67"/>
      <c r="U684" s="67"/>
      <c r="V684" s="67"/>
      <c r="W684" s="67"/>
      <c r="X684" s="67"/>
      <c r="Y684" s="67"/>
      <c r="Z684" s="67"/>
    </row>
    <row r="685" spans="10:26" ht="15.75" customHeight="1">
      <c r="J685" s="189"/>
      <c r="K685" s="197"/>
      <c r="O685" s="67"/>
      <c r="P685" s="67"/>
      <c r="Q685" s="67"/>
      <c r="R685" s="67"/>
      <c r="S685" s="67"/>
      <c r="T685" s="67"/>
      <c r="U685" s="67"/>
      <c r="V685" s="67"/>
      <c r="W685" s="67"/>
      <c r="X685" s="67"/>
      <c r="Y685" s="67"/>
      <c r="Z685" s="67"/>
    </row>
    <row r="686" spans="10:26" ht="15.75" customHeight="1">
      <c r="J686" s="189"/>
      <c r="K686" s="197"/>
      <c r="O686" s="67"/>
      <c r="P686" s="67"/>
      <c r="Q686" s="67"/>
      <c r="R686" s="67"/>
      <c r="S686" s="67"/>
      <c r="T686" s="67"/>
      <c r="U686" s="67"/>
      <c r="V686" s="67"/>
      <c r="W686" s="67"/>
      <c r="X686" s="67"/>
      <c r="Y686" s="67"/>
      <c r="Z686" s="67"/>
    </row>
    <row r="687" spans="10:26" ht="15.75" customHeight="1">
      <c r="J687" s="189"/>
      <c r="K687" s="197"/>
      <c r="O687" s="67"/>
      <c r="P687" s="67"/>
      <c r="Q687" s="67"/>
      <c r="R687" s="67"/>
      <c r="S687" s="67"/>
      <c r="T687" s="67"/>
      <c r="U687" s="67"/>
      <c r="V687" s="67"/>
      <c r="W687" s="67"/>
      <c r="X687" s="67"/>
      <c r="Y687" s="67"/>
      <c r="Z687" s="67"/>
    </row>
    <row r="688" spans="10:26" ht="15.75" customHeight="1">
      <c r="J688" s="189"/>
      <c r="K688" s="197"/>
      <c r="O688" s="67"/>
      <c r="P688" s="67"/>
      <c r="Q688" s="67"/>
      <c r="R688" s="67"/>
      <c r="S688" s="67"/>
      <c r="T688" s="67"/>
      <c r="U688" s="67"/>
      <c r="V688" s="67"/>
      <c r="W688" s="67"/>
      <c r="X688" s="67"/>
      <c r="Y688" s="67"/>
      <c r="Z688" s="67"/>
    </row>
    <row r="689" spans="10:26" ht="15.75" customHeight="1">
      <c r="J689" s="189"/>
      <c r="K689" s="197"/>
      <c r="O689" s="67"/>
      <c r="P689" s="67"/>
      <c r="Q689" s="67"/>
      <c r="R689" s="67"/>
      <c r="S689" s="67"/>
      <c r="T689" s="67"/>
      <c r="U689" s="67"/>
      <c r="V689" s="67"/>
      <c r="W689" s="67"/>
      <c r="X689" s="67"/>
      <c r="Y689" s="67"/>
      <c r="Z689" s="67"/>
    </row>
    <row r="690" spans="10:26" ht="15.75" customHeight="1">
      <c r="J690" s="189"/>
      <c r="K690" s="197"/>
      <c r="O690" s="67"/>
      <c r="P690" s="67"/>
      <c r="Q690" s="67"/>
      <c r="R690" s="67"/>
      <c r="S690" s="67"/>
      <c r="T690" s="67"/>
      <c r="U690" s="67"/>
      <c r="V690" s="67"/>
      <c r="W690" s="67"/>
      <c r="X690" s="67"/>
      <c r="Y690" s="67"/>
      <c r="Z690" s="67"/>
    </row>
    <row r="691" spans="10:26" ht="15.75" customHeight="1">
      <c r="J691" s="189"/>
      <c r="K691" s="197"/>
      <c r="O691" s="67"/>
      <c r="P691" s="67"/>
      <c r="Q691" s="67"/>
      <c r="R691" s="67"/>
      <c r="S691" s="67"/>
      <c r="T691" s="67"/>
      <c r="U691" s="67"/>
      <c r="V691" s="67"/>
      <c r="W691" s="67"/>
      <c r="X691" s="67"/>
      <c r="Y691" s="67"/>
      <c r="Z691" s="67"/>
    </row>
    <row r="692" spans="10:26" ht="15.75" customHeight="1">
      <c r="J692" s="189"/>
      <c r="K692" s="197"/>
      <c r="O692" s="67"/>
      <c r="P692" s="67"/>
      <c r="Q692" s="67"/>
      <c r="R692" s="67"/>
      <c r="S692" s="67"/>
      <c r="T692" s="67"/>
      <c r="U692" s="67"/>
      <c r="V692" s="67"/>
      <c r="W692" s="67"/>
      <c r="X692" s="67"/>
      <c r="Y692" s="67"/>
      <c r="Z692" s="67"/>
    </row>
    <row r="693" spans="10:26" ht="15.75" customHeight="1">
      <c r="J693" s="189"/>
      <c r="K693" s="197"/>
      <c r="O693" s="67"/>
      <c r="P693" s="67"/>
      <c r="Q693" s="67"/>
      <c r="R693" s="67"/>
      <c r="S693" s="67"/>
      <c r="T693" s="67"/>
      <c r="U693" s="67"/>
      <c r="V693" s="67"/>
      <c r="W693" s="67"/>
      <c r="X693" s="67"/>
      <c r="Y693" s="67"/>
      <c r="Z693" s="67"/>
    </row>
    <row r="694" spans="10:26" ht="15.75" customHeight="1">
      <c r="J694" s="189"/>
      <c r="K694" s="197"/>
      <c r="O694" s="67"/>
      <c r="P694" s="67"/>
      <c r="Q694" s="67"/>
      <c r="R694" s="67"/>
      <c r="S694" s="67"/>
      <c r="T694" s="67"/>
      <c r="U694" s="67"/>
      <c r="V694" s="67"/>
      <c r="W694" s="67"/>
      <c r="X694" s="67"/>
      <c r="Y694" s="67"/>
      <c r="Z694" s="67"/>
    </row>
    <row r="695" spans="10:26" ht="15.75" customHeight="1">
      <c r="J695" s="189"/>
      <c r="K695" s="197"/>
      <c r="O695" s="67"/>
      <c r="P695" s="67"/>
      <c r="Q695" s="67"/>
      <c r="R695" s="67"/>
      <c r="S695" s="67"/>
      <c r="T695" s="67"/>
      <c r="U695" s="67"/>
      <c r="V695" s="67"/>
      <c r="W695" s="67"/>
      <c r="X695" s="67"/>
      <c r="Y695" s="67"/>
      <c r="Z695" s="67"/>
    </row>
    <row r="696" spans="10:26" ht="15.75" customHeight="1">
      <c r="J696" s="189"/>
      <c r="K696" s="197"/>
      <c r="O696" s="67"/>
      <c r="P696" s="67"/>
      <c r="Q696" s="67"/>
      <c r="R696" s="67"/>
      <c r="S696" s="67"/>
      <c r="T696" s="67"/>
      <c r="U696" s="67"/>
      <c r="V696" s="67"/>
      <c r="W696" s="67"/>
      <c r="X696" s="67"/>
      <c r="Y696" s="67"/>
      <c r="Z696" s="67"/>
    </row>
    <row r="697" spans="10:26" ht="15.75" customHeight="1">
      <c r="J697" s="189"/>
      <c r="K697" s="197"/>
      <c r="O697" s="67"/>
      <c r="P697" s="67"/>
      <c r="Q697" s="67"/>
      <c r="R697" s="67"/>
      <c r="S697" s="67"/>
      <c r="T697" s="67"/>
      <c r="U697" s="67"/>
      <c r="V697" s="67"/>
      <c r="W697" s="67"/>
      <c r="X697" s="67"/>
      <c r="Y697" s="67"/>
      <c r="Z697" s="67"/>
    </row>
    <row r="698" spans="10:26" ht="15.75" customHeight="1">
      <c r="J698" s="189"/>
      <c r="K698" s="197"/>
      <c r="O698" s="67"/>
      <c r="P698" s="67"/>
      <c r="Q698" s="67"/>
      <c r="R698" s="67"/>
      <c r="S698" s="67"/>
      <c r="T698" s="67"/>
      <c r="U698" s="67"/>
      <c r="V698" s="67"/>
      <c r="W698" s="67"/>
      <c r="X698" s="67"/>
      <c r="Y698" s="67"/>
      <c r="Z698" s="67"/>
    </row>
    <row r="699" spans="10:26" ht="15.75" customHeight="1">
      <c r="J699" s="189"/>
      <c r="K699" s="197"/>
      <c r="O699" s="67"/>
      <c r="P699" s="67"/>
      <c r="Q699" s="67"/>
      <c r="R699" s="67"/>
      <c r="S699" s="67"/>
      <c r="T699" s="67"/>
      <c r="U699" s="67"/>
      <c r="V699" s="67"/>
      <c r="W699" s="67"/>
      <c r="X699" s="67"/>
      <c r="Y699" s="67"/>
      <c r="Z699" s="67"/>
    </row>
    <row r="700" spans="10:26" ht="15.75" customHeight="1">
      <c r="J700" s="189"/>
      <c r="K700" s="197"/>
      <c r="O700" s="67"/>
      <c r="P700" s="67"/>
      <c r="Q700" s="67"/>
      <c r="R700" s="67"/>
      <c r="S700" s="67"/>
      <c r="T700" s="67"/>
      <c r="U700" s="67"/>
      <c r="V700" s="67"/>
      <c r="W700" s="67"/>
      <c r="X700" s="67"/>
      <c r="Y700" s="67"/>
      <c r="Z700" s="67"/>
    </row>
    <row r="701" spans="10:26" ht="15.75" customHeight="1">
      <c r="J701" s="189"/>
      <c r="K701" s="197"/>
      <c r="O701" s="67"/>
      <c r="P701" s="67"/>
      <c r="Q701" s="67"/>
      <c r="R701" s="67"/>
      <c r="S701" s="67"/>
      <c r="T701" s="67"/>
      <c r="U701" s="67"/>
      <c r="V701" s="67"/>
      <c r="W701" s="67"/>
      <c r="X701" s="67"/>
      <c r="Y701" s="67"/>
      <c r="Z701" s="67"/>
    </row>
    <row r="702" spans="10:26" ht="15.75" customHeight="1">
      <c r="J702" s="189"/>
      <c r="K702" s="197"/>
      <c r="O702" s="67"/>
      <c r="P702" s="67"/>
      <c r="Q702" s="67"/>
      <c r="R702" s="67"/>
      <c r="S702" s="67"/>
      <c r="T702" s="67"/>
      <c r="U702" s="67"/>
      <c r="V702" s="67"/>
      <c r="W702" s="67"/>
      <c r="X702" s="67"/>
      <c r="Y702" s="67"/>
      <c r="Z702" s="67"/>
    </row>
    <row r="703" spans="10:26" ht="15.75" customHeight="1">
      <c r="J703" s="189"/>
      <c r="K703" s="197"/>
      <c r="O703" s="67"/>
      <c r="P703" s="67"/>
      <c r="Q703" s="67"/>
      <c r="R703" s="67"/>
      <c r="S703" s="67"/>
      <c r="T703" s="67"/>
      <c r="U703" s="67"/>
      <c r="V703" s="67"/>
      <c r="W703" s="67"/>
      <c r="X703" s="67"/>
      <c r="Y703" s="67"/>
      <c r="Z703" s="67"/>
    </row>
    <row r="704" spans="10:26" ht="15.75" customHeight="1">
      <c r="J704" s="189"/>
      <c r="K704" s="197"/>
      <c r="O704" s="67"/>
      <c r="P704" s="67"/>
      <c r="Q704" s="67"/>
      <c r="R704" s="67"/>
      <c r="S704" s="67"/>
      <c r="T704" s="67"/>
      <c r="U704" s="67"/>
      <c r="V704" s="67"/>
      <c r="W704" s="67"/>
      <c r="X704" s="67"/>
      <c r="Y704" s="67"/>
      <c r="Z704" s="67"/>
    </row>
    <row r="705" spans="10:26" ht="15.75" customHeight="1">
      <c r="J705" s="189"/>
      <c r="K705" s="197"/>
      <c r="O705" s="67"/>
      <c r="P705" s="67"/>
      <c r="Q705" s="67"/>
      <c r="R705" s="67"/>
      <c r="S705" s="67"/>
      <c r="T705" s="67"/>
      <c r="U705" s="67"/>
      <c r="V705" s="67"/>
      <c r="W705" s="67"/>
      <c r="X705" s="67"/>
      <c r="Y705" s="67"/>
      <c r="Z705" s="67"/>
    </row>
    <row r="706" spans="10:26" ht="15.75" customHeight="1">
      <c r="J706" s="189"/>
      <c r="K706" s="197"/>
      <c r="O706" s="67"/>
      <c r="P706" s="67"/>
      <c r="Q706" s="67"/>
      <c r="R706" s="67"/>
      <c r="S706" s="67"/>
      <c r="T706" s="67"/>
      <c r="U706" s="67"/>
      <c r="V706" s="67"/>
      <c r="W706" s="67"/>
      <c r="X706" s="67"/>
      <c r="Y706" s="67"/>
      <c r="Z706" s="67"/>
    </row>
    <row r="707" spans="10:26" ht="15.75" customHeight="1">
      <c r="J707" s="189"/>
      <c r="K707" s="197"/>
      <c r="O707" s="67"/>
      <c r="P707" s="67"/>
      <c r="Q707" s="67"/>
      <c r="R707" s="67"/>
      <c r="S707" s="67"/>
      <c r="T707" s="67"/>
      <c r="U707" s="67"/>
      <c r="V707" s="67"/>
      <c r="W707" s="67"/>
      <c r="X707" s="67"/>
      <c r="Y707" s="67"/>
      <c r="Z707" s="67"/>
    </row>
    <row r="708" spans="10:26" ht="15.75" customHeight="1">
      <c r="J708" s="189"/>
      <c r="K708" s="197"/>
      <c r="O708" s="67"/>
      <c r="P708" s="67"/>
      <c r="Q708" s="67"/>
      <c r="R708" s="67"/>
      <c r="S708" s="67"/>
      <c r="T708" s="67"/>
      <c r="U708" s="67"/>
      <c r="V708" s="67"/>
      <c r="W708" s="67"/>
      <c r="X708" s="67"/>
      <c r="Y708" s="67"/>
      <c r="Z708" s="67"/>
    </row>
    <row r="709" spans="10:26" ht="15.75" customHeight="1">
      <c r="J709" s="189"/>
      <c r="K709" s="197"/>
      <c r="O709" s="67"/>
      <c r="P709" s="67"/>
      <c r="Q709" s="67"/>
      <c r="R709" s="67"/>
      <c r="S709" s="67"/>
      <c r="T709" s="67"/>
      <c r="U709" s="67"/>
      <c r="V709" s="67"/>
      <c r="W709" s="67"/>
      <c r="X709" s="67"/>
      <c r="Y709" s="67"/>
      <c r="Z709" s="67"/>
    </row>
    <row r="710" spans="10:26" ht="15.75" customHeight="1">
      <c r="J710" s="189"/>
      <c r="K710" s="197"/>
      <c r="O710" s="67"/>
      <c r="P710" s="67"/>
      <c r="Q710" s="67"/>
      <c r="R710" s="67"/>
      <c r="S710" s="67"/>
      <c r="T710" s="67"/>
      <c r="U710" s="67"/>
      <c r="V710" s="67"/>
      <c r="W710" s="67"/>
      <c r="X710" s="67"/>
      <c r="Y710" s="67"/>
      <c r="Z710" s="67"/>
    </row>
    <row r="711" spans="10:26" ht="15.75" customHeight="1">
      <c r="J711" s="189"/>
      <c r="K711" s="197"/>
      <c r="O711" s="67"/>
      <c r="P711" s="67"/>
      <c r="Q711" s="67"/>
      <c r="R711" s="67"/>
      <c r="S711" s="67"/>
      <c r="T711" s="67"/>
      <c r="U711" s="67"/>
      <c r="V711" s="67"/>
      <c r="W711" s="67"/>
      <c r="X711" s="67"/>
      <c r="Y711" s="67"/>
      <c r="Z711" s="67"/>
    </row>
    <row r="712" spans="10:26" ht="15.75" customHeight="1">
      <c r="J712" s="189"/>
      <c r="K712" s="197"/>
      <c r="O712" s="67"/>
      <c r="P712" s="67"/>
      <c r="Q712" s="67"/>
      <c r="R712" s="67"/>
      <c r="S712" s="67"/>
      <c r="T712" s="67"/>
      <c r="U712" s="67"/>
      <c r="V712" s="67"/>
      <c r="W712" s="67"/>
      <c r="X712" s="67"/>
      <c r="Y712" s="67"/>
      <c r="Z712" s="67"/>
    </row>
    <row r="713" spans="10:26" ht="15.75" customHeight="1">
      <c r="J713" s="189"/>
      <c r="K713" s="197"/>
      <c r="O713" s="67"/>
      <c r="P713" s="67"/>
      <c r="Q713" s="67"/>
      <c r="R713" s="67"/>
      <c r="S713" s="67"/>
      <c r="T713" s="67"/>
      <c r="U713" s="67"/>
      <c r="V713" s="67"/>
      <c r="W713" s="67"/>
      <c r="X713" s="67"/>
      <c r="Y713" s="67"/>
      <c r="Z713" s="67"/>
    </row>
    <row r="714" spans="10:26" ht="15.75" customHeight="1">
      <c r="J714" s="189"/>
      <c r="K714" s="197"/>
      <c r="O714" s="67"/>
      <c r="P714" s="67"/>
      <c r="Q714" s="67"/>
      <c r="R714" s="67"/>
      <c r="S714" s="67"/>
      <c r="T714" s="67"/>
      <c r="U714" s="67"/>
      <c r="V714" s="67"/>
      <c r="W714" s="67"/>
      <c r="X714" s="67"/>
      <c r="Y714" s="67"/>
      <c r="Z714" s="67"/>
    </row>
    <row r="715" spans="10:26" ht="15.75" customHeight="1">
      <c r="J715" s="189"/>
      <c r="K715" s="197"/>
      <c r="O715" s="67"/>
      <c r="P715" s="67"/>
      <c r="Q715" s="67"/>
      <c r="R715" s="67"/>
      <c r="S715" s="67"/>
      <c r="T715" s="67"/>
      <c r="U715" s="67"/>
      <c r="V715" s="67"/>
      <c r="W715" s="67"/>
      <c r="X715" s="67"/>
      <c r="Y715" s="67"/>
      <c r="Z715" s="67"/>
    </row>
    <row r="716" spans="10:26" ht="15.75" customHeight="1">
      <c r="J716" s="189"/>
      <c r="K716" s="197"/>
      <c r="O716" s="67"/>
      <c r="P716" s="67"/>
      <c r="Q716" s="67"/>
      <c r="R716" s="67"/>
      <c r="S716" s="67"/>
      <c r="T716" s="67"/>
      <c r="U716" s="67"/>
      <c r="V716" s="67"/>
      <c r="W716" s="67"/>
      <c r="X716" s="67"/>
      <c r="Y716" s="67"/>
      <c r="Z716" s="67"/>
    </row>
    <row r="717" spans="10:26" ht="15.75" customHeight="1">
      <c r="J717" s="189"/>
      <c r="K717" s="197"/>
      <c r="O717" s="67"/>
      <c r="P717" s="67"/>
      <c r="Q717" s="67"/>
      <c r="R717" s="67"/>
      <c r="S717" s="67"/>
      <c r="T717" s="67"/>
      <c r="U717" s="67"/>
      <c r="V717" s="67"/>
      <c r="W717" s="67"/>
      <c r="X717" s="67"/>
      <c r="Y717" s="67"/>
      <c r="Z717" s="67"/>
    </row>
    <row r="718" spans="10:26" ht="15.75" customHeight="1">
      <c r="J718" s="189"/>
      <c r="K718" s="197"/>
      <c r="O718" s="67"/>
      <c r="P718" s="67"/>
      <c r="Q718" s="67"/>
      <c r="R718" s="67"/>
      <c r="S718" s="67"/>
      <c r="T718" s="67"/>
      <c r="U718" s="67"/>
      <c r="V718" s="67"/>
      <c r="W718" s="67"/>
      <c r="X718" s="67"/>
      <c r="Y718" s="67"/>
      <c r="Z718" s="67"/>
    </row>
    <row r="719" spans="10:26" ht="15.75" customHeight="1">
      <c r="J719" s="189"/>
      <c r="K719" s="197"/>
      <c r="O719" s="67"/>
      <c r="P719" s="67"/>
      <c r="Q719" s="67"/>
      <c r="R719" s="67"/>
      <c r="S719" s="67"/>
      <c r="T719" s="67"/>
      <c r="U719" s="67"/>
      <c r="V719" s="67"/>
      <c r="W719" s="67"/>
      <c r="X719" s="67"/>
      <c r="Y719" s="67"/>
      <c r="Z719" s="67"/>
    </row>
    <row r="720" spans="10:26" ht="15.75" customHeight="1">
      <c r="J720" s="189"/>
      <c r="K720" s="197"/>
      <c r="O720" s="67"/>
      <c r="P720" s="67"/>
      <c r="Q720" s="67"/>
      <c r="R720" s="67"/>
      <c r="S720" s="67"/>
      <c r="T720" s="67"/>
      <c r="U720" s="67"/>
      <c r="V720" s="67"/>
      <c r="W720" s="67"/>
      <c r="X720" s="67"/>
      <c r="Y720" s="67"/>
      <c r="Z720" s="67"/>
    </row>
    <row r="721" spans="10:26" ht="15.75" customHeight="1">
      <c r="J721" s="189"/>
      <c r="K721" s="197"/>
      <c r="O721" s="67"/>
      <c r="P721" s="67"/>
      <c r="Q721" s="67"/>
      <c r="R721" s="67"/>
      <c r="S721" s="67"/>
      <c r="T721" s="67"/>
      <c r="U721" s="67"/>
      <c r="V721" s="67"/>
      <c r="W721" s="67"/>
      <c r="X721" s="67"/>
      <c r="Y721" s="67"/>
      <c r="Z721" s="67"/>
    </row>
    <row r="722" spans="10:26" ht="15.75" customHeight="1">
      <c r="J722" s="189"/>
      <c r="K722" s="197"/>
      <c r="O722" s="67"/>
      <c r="P722" s="67"/>
      <c r="Q722" s="67"/>
      <c r="R722" s="67"/>
      <c r="S722" s="67"/>
      <c r="T722" s="67"/>
      <c r="U722" s="67"/>
      <c r="V722" s="67"/>
      <c r="W722" s="67"/>
      <c r="X722" s="67"/>
      <c r="Y722" s="67"/>
      <c r="Z722" s="67"/>
    </row>
    <row r="723" spans="10:26" ht="15.75" customHeight="1">
      <c r="J723" s="189"/>
      <c r="K723" s="197"/>
      <c r="O723" s="67"/>
      <c r="P723" s="67"/>
      <c r="Q723" s="67"/>
      <c r="R723" s="67"/>
      <c r="S723" s="67"/>
      <c r="T723" s="67"/>
      <c r="U723" s="67"/>
      <c r="V723" s="67"/>
      <c r="W723" s="67"/>
      <c r="X723" s="67"/>
      <c r="Y723" s="67"/>
      <c r="Z723" s="67"/>
    </row>
    <row r="724" spans="10:26" ht="15.75" customHeight="1">
      <c r="J724" s="189"/>
      <c r="K724" s="197"/>
      <c r="O724" s="67"/>
      <c r="P724" s="67"/>
      <c r="Q724" s="67"/>
      <c r="R724" s="67"/>
      <c r="S724" s="67"/>
      <c r="T724" s="67"/>
      <c r="U724" s="67"/>
      <c r="V724" s="67"/>
      <c r="W724" s="67"/>
      <c r="X724" s="67"/>
      <c r="Y724" s="67"/>
      <c r="Z724" s="67"/>
    </row>
    <row r="725" spans="10:26" ht="15.75" customHeight="1">
      <c r="J725" s="189"/>
      <c r="K725" s="197"/>
      <c r="O725" s="67"/>
      <c r="P725" s="67"/>
      <c r="Q725" s="67"/>
      <c r="R725" s="67"/>
      <c r="S725" s="67"/>
      <c r="T725" s="67"/>
      <c r="U725" s="67"/>
      <c r="V725" s="67"/>
      <c r="W725" s="67"/>
      <c r="X725" s="67"/>
      <c r="Y725" s="67"/>
      <c r="Z725" s="67"/>
    </row>
    <row r="726" spans="10:26" ht="15.75" customHeight="1">
      <c r="J726" s="189"/>
      <c r="K726" s="197"/>
      <c r="O726" s="67"/>
      <c r="P726" s="67"/>
      <c r="Q726" s="67"/>
      <c r="R726" s="67"/>
      <c r="S726" s="67"/>
      <c r="T726" s="67"/>
      <c r="U726" s="67"/>
      <c r="V726" s="67"/>
      <c r="W726" s="67"/>
      <c r="X726" s="67"/>
      <c r="Y726" s="67"/>
      <c r="Z726" s="67"/>
    </row>
    <row r="727" spans="10:26" ht="15.75" customHeight="1">
      <c r="J727" s="189"/>
      <c r="K727" s="197"/>
      <c r="O727" s="67"/>
      <c r="P727" s="67"/>
      <c r="Q727" s="67"/>
      <c r="R727" s="67"/>
      <c r="S727" s="67"/>
      <c r="T727" s="67"/>
      <c r="U727" s="67"/>
      <c r="V727" s="67"/>
      <c r="W727" s="67"/>
      <c r="X727" s="67"/>
      <c r="Y727" s="67"/>
      <c r="Z727" s="67"/>
    </row>
    <row r="728" spans="10:26" ht="15.75" customHeight="1">
      <c r="J728" s="189"/>
      <c r="K728" s="197"/>
      <c r="O728" s="67"/>
      <c r="P728" s="67"/>
      <c r="Q728" s="67"/>
      <c r="R728" s="67"/>
      <c r="S728" s="67"/>
      <c r="T728" s="67"/>
      <c r="U728" s="67"/>
      <c r="V728" s="67"/>
      <c r="W728" s="67"/>
      <c r="X728" s="67"/>
      <c r="Y728" s="67"/>
      <c r="Z728" s="67"/>
    </row>
    <row r="729" spans="10:26" ht="15.75" customHeight="1">
      <c r="J729" s="189"/>
      <c r="K729" s="197"/>
      <c r="O729" s="67"/>
      <c r="P729" s="67"/>
      <c r="Q729" s="67"/>
      <c r="R729" s="67"/>
      <c r="S729" s="67"/>
      <c r="T729" s="67"/>
      <c r="U729" s="67"/>
      <c r="V729" s="67"/>
      <c r="W729" s="67"/>
      <c r="X729" s="67"/>
      <c r="Y729" s="67"/>
      <c r="Z729" s="67"/>
    </row>
    <row r="730" spans="10:26" ht="15.75" customHeight="1">
      <c r="J730" s="189"/>
      <c r="K730" s="197"/>
      <c r="O730" s="67"/>
      <c r="P730" s="67"/>
      <c r="Q730" s="67"/>
      <c r="R730" s="67"/>
      <c r="S730" s="67"/>
      <c r="T730" s="67"/>
      <c r="U730" s="67"/>
      <c r="V730" s="67"/>
      <c r="W730" s="67"/>
      <c r="X730" s="67"/>
      <c r="Y730" s="67"/>
      <c r="Z730" s="67"/>
    </row>
    <row r="731" spans="10:26" ht="15.75" customHeight="1">
      <c r="J731" s="189"/>
      <c r="K731" s="197"/>
      <c r="O731" s="67"/>
      <c r="P731" s="67"/>
      <c r="Q731" s="67"/>
      <c r="R731" s="67"/>
      <c r="S731" s="67"/>
      <c r="T731" s="67"/>
      <c r="U731" s="67"/>
      <c r="V731" s="67"/>
      <c r="W731" s="67"/>
      <c r="X731" s="67"/>
      <c r="Y731" s="67"/>
      <c r="Z731" s="67"/>
    </row>
    <row r="732" spans="10:26" ht="15.75" customHeight="1">
      <c r="J732" s="189"/>
      <c r="K732" s="197"/>
      <c r="O732" s="67"/>
      <c r="P732" s="67"/>
      <c r="Q732" s="67"/>
      <c r="R732" s="67"/>
      <c r="S732" s="67"/>
      <c r="T732" s="67"/>
      <c r="U732" s="67"/>
      <c r="V732" s="67"/>
      <c r="W732" s="67"/>
      <c r="X732" s="67"/>
      <c r="Y732" s="67"/>
      <c r="Z732" s="67"/>
    </row>
    <row r="733" spans="10:26" ht="15.75" customHeight="1">
      <c r="J733" s="189"/>
      <c r="K733" s="197"/>
      <c r="O733" s="67"/>
      <c r="P733" s="67"/>
      <c r="Q733" s="67"/>
      <c r="R733" s="67"/>
      <c r="S733" s="67"/>
      <c r="T733" s="67"/>
      <c r="U733" s="67"/>
      <c r="V733" s="67"/>
      <c r="W733" s="67"/>
      <c r="X733" s="67"/>
      <c r="Y733" s="67"/>
      <c r="Z733" s="67"/>
    </row>
    <row r="734" spans="10:26" ht="15.75" customHeight="1">
      <c r="J734" s="189"/>
      <c r="K734" s="197"/>
      <c r="O734" s="67"/>
      <c r="P734" s="67"/>
      <c r="Q734" s="67"/>
      <c r="R734" s="67"/>
      <c r="S734" s="67"/>
      <c r="T734" s="67"/>
      <c r="U734" s="67"/>
      <c r="V734" s="67"/>
      <c r="W734" s="67"/>
      <c r="X734" s="67"/>
      <c r="Y734" s="67"/>
      <c r="Z734" s="67"/>
    </row>
    <row r="735" spans="10:26" ht="15.75" customHeight="1">
      <c r="J735" s="189"/>
      <c r="K735" s="197"/>
      <c r="O735" s="67"/>
      <c r="P735" s="67"/>
      <c r="Q735" s="67"/>
      <c r="R735" s="67"/>
      <c r="S735" s="67"/>
      <c r="T735" s="67"/>
      <c r="U735" s="67"/>
      <c r="V735" s="67"/>
      <c r="W735" s="67"/>
      <c r="X735" s="67"/>
      <c r="Y735" s="67"/>
      <c r="Z735" s="67"/>
    </row>
    <row r="736" spans="10:26" ht="15.75" customHeight="1">
      <c r="J736" s="189"/>
      <c r="K736" s="197"/>
      <c r="O736" s="67"/>
      <c r="P736" s="67"/>
      <c r="Q736" s="67"/>
      <c r="R736" s="67"/>
      <c r="S736" s="67"/>
      <c r="T736" s="67"/>
      <c r="U736" s="67"/>
      <c r="V736" s="67"/>
      <c r="W736" s="67"/>
      <c r="X736" s="67"/>
      <c r="Y736" s="67"/>
      <c r="Z736" s="67"/>
    </row>
    <row r="737" spans="10:26" ht="15.75" customHeight="1">
      <c r="J737" s="189"/>
      <c r="K737" s="197"/>
      <c r="O737" s="67"/>
      <c r="P737" s="67"/>
      <c r="Q737" s="67"/>
      <c r="R737" s="67"/>
      <c r="S737" s="67"/>
      <c r="T737" s="67"/>
      <c r="U737" s="67"/>
      <c r="V737" s="67"/>
      <c r="W737" s="67"/>
      <c r="X737" s="67"/>
      <c r="Y737" s="67"/>
      <c r="Z737" s="67"/>
    </row>
    <row r="738" spans="10:26" ht="15.75" customHeight="1">
      <c r="J738" s="189"/>
      <c r="K738" s="197"/>
      <c r="O738" s="67"/>
      <c r="P738" s="67"/>
      <c r="Q738" s="67"/>
      <c r="R738" s="67"/>
      <c r="S738" s="67"/>
      <c r="T738" s="67"/>
      <c r="U738" s="67"/>
      <c r="V738" s="67"/>
      <c r="W738" s="67"/>
      <c r="X738" s="67"/>
      <c r="Y738" s="67"/>
      <c r="Z738" s="67"/>
    </row>
    <row r="739" spans="10:26" ht="15.75" customHeight="1">
      <c r="J739" s="189"/>
      <c r="K739" s="197"/>
      <c r="O739" s="67"/>
      <c r="P739" s="67"/>
      <c r="Q739" s="67"/>
      <c r="R739" s="67"/>
      <c r="S739" s="67"/>
      <c r="T739" s="67"/>
      <c r="U739" s="67"/>
      <c r="V739" s="67"/>
      <c r="W739" s="67"/>
      <c r="X739" s="67"/>
      <c r="Y739" s="67"/>
      <c r="Z739" s="67"/>
    </row>
    <row r="740" spans="10:26" ht="15.75" customHeight="1">
      <c r="J740" s="189"/>
      <c r="K740" s="197"/>
      <c r="O740" s="67"/>
      <c r="P740" s="67"/>
      <c r="Q740" s="67"/>
      <c r="R740" s="67"/>
      <c r="S740" s="67"/>
      <c r="T740" s="67"/>
      <c r="U740" s="67"/>
      <c r="V740" s="67"/>
      <c r="W740" s="67"/>
      <c r="X740" s="67"/>
      <c r="Y740" s="67"/>
      <c r="Z740" s="67"/>
    </row>
    <row r="741" spans="10:26" ht="15.75" customHeight="1">
      <c r="J741" s="189"/>
      <c r="K741" s="197"/>
      <c r="O741" s="67"/>
      <c r="P741" s="67"/>
      <c r="Q741" s="67"/>
      <c r="R741" s="67"/>
      <c r="S741" s="67"/>
      <c r="T741" s="67"/>
      <c r="U741" s="67"/>
      <c r="V741" s="67"/>
      <c r="W741" s="67"/>
      <c r="X741" s="67"/>
      <c r="Y741" s="67"/>
      <c r="Z741" s="67"/>
    </row>
    <row r="742" spans="10:26" ht="15.75" customHeight="1">
      <c r="J742" s="189"/>
      <c r="K742" s="197"/>
      <c r="O742" s="67"/>
      <c r="P742" s="67"/>
      <c r="Q742" s="67"/>
      <c r="R742" s="67"/>
      <c r="S742" s="67"/>
      <c r="T742" s="67"/>
      <c r="U742" s="67"/>
      <c r="V742" s="67"/>
      <c r="W742" s="67"/>
      <c r="X742" s="67"/>
      <c r="Y742" s="67"/>
      <c r="Z742" s="67"/>
    </row>
    <row r="743" spans="10:26" ht="15.75" customHeight="1">
      <c r="J743" s="189"/>
      <c r="K743" s="197"/>
      <c r="O743" s="67"/>
      <c r="P743" s="67"/>
      <c r="Q743" s="67"/>
      <c r="R743" s="67"/>
      <c r="S743" s="67"/>
      <c r="T743" s="67"/>
      <c r="U743" s="67"/>
      <c r="V743" s="67"/>
      <c r="W743" s="67"/>
      <c r="X743" s="67"/>
      <c r="Y743" s="67"/>
      <c r="Z743" s="67"/>
    </row>
    <row r="744" spans="10:26" ht="15.75" customHeight="1">
      <c r="J744" s="189"/>
      <c r="K744" s="197"/>
      <c r="O744" s="67"/>
      <c r="P744" s="67"/>
      <c r="Q744" s="67"/>
      <c r="R744" s="67"/>
      <c r="S744" s="67"/>
      <c r="T744" s="67"/>
      <c r="U744" s="67"/>
      <c r="V744" s="67"/>
      <c r="W744" s="67"/>
      <c r="X744" s="67"/>
      <c r="Y744" s="67"/>
      <c r="Z744" s="67"/>
    </row>
    <row r="745" spans="10:26" ht="15.75" customHeight="1">
      <c r="J745" s="189"/>
      <c r="K745" s="197"/>
      <c r="O745" s="67"/>
      <c r="P745" s="67"/>
      <c r="Q745" s="67"/>
      <c r="R745" s="67"/>
      <c r="S745" s="67"/>
      <c r="T745" s="67"/>
      <c r="U745" s="67"/>
      <c r="V745" s="67"/>
      <c r="W745" s="67"/>
      <c r="X745" s="67"/>
      <c r="Y745" s="67"/>
      <c r="Z745" s="67"/>
    </row>
    <row r="746" spans="10:26" ht="15.75" customHeight="1">
      <c r="J746" s="189"/>
      <c r="K746" s="197"/>
      <c r="O746" s="67"/>
      <c r="P746" s="67"/>
      <c r="Q746" s="67"/>
      <c r="R746" s="67"/>
      <c r="S746" s="67"/>
      <c r="T746" s="67"/>
      <c r="U746" s="67"/>
      <c r="V746" s="67"/>
      <c r="W746" s="67"/>
      <c r="X746" s="67"/>
      <c r="Y746" s="67"/>
      <c r="Z746" s="67"/>
    </row>
    <row r="747" spans="10:26" ht="15.75" customHeight="1">
      <c r="J747" s="189"/>
      <c r="K747" s="197"/>
      <c r="O747" s="67"/>
      <c r="P747" s="67"/>
      <c r="Q747" s="67"/>
      <c r="R747" s="67"/>
      <c r="S747" s="67"/>
      <c r="T747" s="67"/>
      <c r="U747" s="67"/>
      <c r="V747" s="67"/>
      <c r="W747" s="67"/>
      <c r="X747" s="67"/>
      <c r="Y747" s="67"/>
      <c r="Z747" s="67"/>
    </row>
    <row r="748" spans="10:26" ht="15.75" customHeight="1">
      <c r="J748" s="189"/>
      <c r="K748" s="197"/>
      <c r="O748" s="67"/>
      <c r="P748" s="67"/>
      <c r="Q748" s="67"/>
      <c r="R748" s="67"/>
      <c r="S748" s="67"/>
      <c r="T748" s="67"/>
      <c r="U748" s="67"/>
      <c r="V748" s="67"/>
      <c r="W748" s="67"/>
      <c r="X748" s="67"/>
      <c r="Y748" s="67"/>
      <c r="Z748" s="67"/>
    </row>
    <row r="749" spans="10:26" ht="15.75" customHeight="1">
      <c r="J749" s="189"/>
      <c r="K749" s="197"/>
      <c r="O749" s="67"/>
      <c r="P749" s="67"/>
      <c r="Q749" s="67"/>
      <c r="R749" s="67"/>
      <c r="S749" s="67"/>
      <c r="T749" s="67"/>
      <c r="U749" s="67"/>
      <c r="V749" s="67"/>
      <c r="W749" s="67"/>
      <c r="X749" s="67"/>
      <c r="Y749" s="67"/>
      <c r="Z749" s="67"/>
    </row>
    <row r="750" spans="10:26" ht="15.75" customHeight="1">
      <c r="J750" s="189"/>
      <c r="K750" s="197"/>
      <c r="O750" s="67"/>
      <c r="P750" s="67"/>
      <c r="Q750" s="67"/>
      <c r="R750" s="67"/>
      <c r="S750" s="67"/>
      <c r="T750" s="67"/>
      <c r="U750" s="67"/>
      <c r="V750" s="67"/>
      <c r="W750" s="67"/>
      <c r="X750" s="67"/>
      <c r="Y750" s="67"/>
      <c r="Z750" s="67"/>
    </row>
    <row r="751" spans="10:26" ht="15.75" customHeight="1">
      <c r="J751" s="189"/>
      <c r="K751" s="197"/>
      <c r="O751" s="67"/>
      <c r="P751" s="67"/>
      <c r="Q751" s="67"/>
      <c r="R751" s="67"/>
      <c r="S751" s="67"/>
      <c r="T751" s="67"/>
      <c r="U751" s="67"/>
      <c r="V751" s="67"/>
      <c r="W751" s="67"/>
      <c r="X751" s="67"/>
      <c r="Y751" s="67"/>
      <c r="Z751" s="67"/>
    </row>
    <row r="752" spans="10:26" ht="15.75" customHeight="1">
      <c r="J752" s="189"/>
      <c r="K752" s="197"/>
      <c r="O752" s="67"/>
      <c r="P752" s="67"/>
      <c r="Q752" s="67"/>
      <c r="R752" s="67"/>
      <c r="S752" s="67"/>
      <c r="T752" s="67"/>
      <c r="U752" s="67"/>
      <c r="V752" s="67"/>
      <c r="W752" s="67"/>
      <c r="X752" s="67"/>
      <c r="Y752" s="67"/>
      <c r="Z752" s="67"/>
    </row>
    <row r="753" spans="10:26" ht="15.75" customHeight="1">
      <c r="J753" s="189"/>
      <c r="K753" s="197"/>
      <c r="O753" s="67"/>
      <c r="P753" s="67"/>
      <c r="Q753" s="67"/>
      <c r="R753" s="67"/>
      <c r="S753" s="67"/>
      <c r="T753" s="67"/>
      <c r="U753" s="67"/>
      <c r="V753" s="67"/>
      <c r="W753" s="67"/>
      <c r="X753" s="67"/>
      <c r="Y753" s="67"/>
      <c r="Z753" s="67"/>
    </row>
    <row r="754" spans="10:26" ht="15.75" customHeight="1">
      <c r="J754" s="189"/>
      <c r="K754" s="197"/>
      <c r="O754" s="67"/>
      <c r="P754" s="67"/>
      <c r="Q754" s="67"/>
      <c r="R754" s="67"/>
      <c r="S754" s="67"/>
      <c r="T754" s="67"/>
      <c r="U754" s="67"/>
      <c r="V754" s="67"/>
      <c r="W754" s="67"/>
      <c r="X754" s="67"/>
      <c r="Y754" s="67"/>
      <c r="Z754" s="67"/>
    </row>
    <row r="755" spans="10:26" ht="15.75" customHeight="1">
      <c r="J755" s="189"/>
      <c r="K755" s="197"/>
      <c r="O755" s="67"/>
      <c r="P755" s="67"/>
      <c r="Q755" s="67"/>
      <c r="R755" s="67"/>
      <c r="S755" s="67"/>
      <c r="T755" s="67"/>
      <c r="U755" s="67"/>
      <c r="V755" s="67"/>
      <c r="W755" s="67"/>
      <c r="X755" s="67"/>
      <c r="Y755" s="67"/>
      <c r="Z755" s="67"/>
    </row>
    <row r="756" spans="10:26" ht="15.75" customHeight="1">
      <c r="J756" s="189"/>
      <c r="K756" s="197"/>
      <c r="O756" s="67"/>
      <c r="P756" s="67"/>
      <c r="Q756" s="67"/>
      <c r="R756" s="67"/>
      <c r="S756" s="67"/>
      <c r="T756" s="67"/>
      <c r="U756" s="67"/>
      <c r="V756" s="67"/>
      <c r="W756" s="67"/>
      <c r="X756" s="67"/>
      <c r="Y756" s="67"/>
      <c r="Z756" s="67"/>
    </row>
    <row r="757" spans="10:26" ht="15.75" customHeight="1">
      <c r="J757" s="189"/>
      <c r="K757" s="197"/>
      <c r="O757" s="67"/>
      <c r="P757" s="67"/>
      <c r="Q757" s="67"/>
      <c r="R757" s="67"/>
      <c r="S757" s="67"/>
      <c r="T757" s="67"/>
      <c r="U757" s="67"/>
      <c r="V757" s="67"/>
      <c r="W757" s="67"/>
      <c r="X757" s="67"/>
      <c r="Y757" s="67"/>
      <c r="Z757" s="67"/>
    </row>
    <row r="758" spans="10:26" ht="15.75" customHeight="1">
      <c r="J758" s="189"/>
      <c r="K758" s="197"/>
      <c r="O758" s="67"/>
      <c r="P758" s="67"/>
      <c r="Q758" s="67"/>
      <c r="R758" s="67"/>
      <c r="S758" s="67"/>
      <c r="T758" s="67"/>
      <c r="U758" s="67"/>
      <c r="V758" s="67"/>
      <c r="W758" s="67"/>
      <c r="X758" s="67"/>
      <c r="Y758" s="67"/>
      <c r="Z758" s="67"/>
    </row>
    <row r="759" spans="10:26" ht="15.75" customHeight="1">
      <c r="J759" s="189"/>
      <c r="K759" s="197"/>
      <c r="O759" s="67"/>
      <c r="P759" s="67"/>
      <c r="Q759" s="67"/>
      <c r="R759" s="67"/>
      <c r="S759" s="67"/>
      <c r="T759" s="67"/>
      <c r="U759" s="67"/>
      <c r="V759" s="67"/>
      <c r="W759" s="67"/>
      <c r="X759" s="67"/>
      <c r="Y759" s="67"/>
      <c r="Z759" s="67"/>
    </row>
    <row r="760" spans="10:26" ht="15.75" customHeight="1">
      <c r="J760" s="189"/>
      <c r="K760" s="197"/>
      <c r="O760" s="67"/>
      <c r="P760" s="67"/>
      <c r="Q760" s="67"/>
      <c r="R760" s="67"/>
      <c r="S760" s="67"/>
      <c r="T760" s="67"/>
      <c r="U760" s="67"/>
      <c r="V760" s="67"/>
      <c r="W760" s="67"/>
      <c r="X760" s="67"/>
      <c r="Y760" s="67"/>
      <c r="Z760" s="67"/>
    </row>
    <row r="761" spans="10:26" ht="15.75" customHeight="1">
      <c r="J761" s="189"/>
      <c r="K761" s="197"/>
      <c r="O761" s="67"/>
      <c r="P761" s="67"/>
      <c r="Q761" s="67"/>
      <c r="R761" s="67"/>
      <c r="S761" s="67"/>
      <c r="T761" s="67"/>
      <c r="U761" s="67"/>
      <c r="V761" s="67"/>
      <c r="W761" s="67"/>
      <c r="X761" s="67"/>
      <c r="Y761" s="67"/>
      <c r="Z761" s="67"/>
    </row>
    <row r="762" spans="10:26" ht="15.75" customHeight="1">
      <c r="J762" s="189"/>
      <c r="K762" s="197"/>
      <c r="O762" s="67"/>
      <c r="P762" s="67"/>
      <c r="Q762" s="67"/>
      <c r="R762" s="67"/>
      <c r="S762" s="67"/>
      <c r="T762" s="67"/>
      <c r="U762" s="67"/>
      <c r="V762" s="67"/>
      <c r="W762" s="67"/>
      <c r="X762" s="67"/>
      <c r="Y762" s="67"/>
      <c r="Z762" s="67"/>
    </row>
    <row r="763" spans="10:26" ht="15.75" customHeight="1">
      <c r="J763" s="189"/>
      <c r="K763" s="197"/>
      <c r="O763" s="67"/>
      <c r="P763" s="67"/>
      <c r="Q763" s="67"/>
      <c r="R763" s="67"/>
      <c r="S763" s="67"/>
      <c r="T763" s="67"/>
      <c r="U763" s="67"/>
      <c r="V763" s="67"/>
      <c r="W763" s="67"/>
      <c r="X763" s="67"/>
      <c r="Y763" s="67"/>
      <c r="Z763" s="67"/>
    </row>
    <row r="764" spans="10:26" ht="15.75" customHeight="1">
      <c r="J764" s="189"/>
      <c r="K764" s="197"/>
      <c r="O764" s="67"/>
      <c r="P764" s="67"/>
      <c r="Q764" s="67"/>
      <c r="R764" s="67"/>
      <c r="S764" s="67"/>
      <c r="T764" s="67"/>
      <c r="U764" s="67"/>
      <c r="V764" s="67"/>
      <c r="W764" s="67"/>
      <c r="X764" s="67"/>
      <c r="Y764" s="67"/>
      <c r="Z764" s="67"/>
    </row>
    <row r="765" spans="10:26" ht="15.75" customHeight="1">
      <c r="J765" s="189"/>
      <c r="K765" s="197"/>
      <c r="O765" s="67"/>
      <c r="P765" s="67"/>
      <c r="Q765" s="67"/>
      <c r="R765" s="67"/>
      <c r="S765" s="67"/>
      <c r="T765" s="67"/>
      <c r="U765" s="67"/>
      <c r="V765" s="67"/>
      <c r="W765" s="67"/>
      <c r="X765" s="67"/>
      <c r="Y765" s="67"/>
      <c r="Z765" s="67"/>
    </row>
    <row r="766" spans="10:26" ht="15.75" customHeight="1">
      <c r="J766" s="189"/>
      <c r="K766" s="197"/>
      <c r="O766" s="67"/>
      <c r="P766" s="67"/>
      <c r="Q766" s="67"/>
      <c r="R766" s="67"/>
      <c r="S766" s="67"/>
      <c r="T766" s="67"/>
      <c r="U766" s="67"/>
      <c r="V766" s="67"/>
      <c r="W766" s="67"/>
      <c r="X766" s="67"/>
      <c r="Y766" s="67"/>
      <c r="Z766" s="67"/>
    </row>
    <row r="767" spans="10:26" ht="15.75" customHeight="1">
      <c r="J767" s="189"/>
      <c r="K767" s="197"/>
      <c r="O767" s="67"/>
      <c r="P767" s="67"/>
      <c r="Q767" s="67"/>
      <c r="R767" s="67"/>
      <c r="S767" s="67"/>
      <c r="T767" s="67"/>
      <c r="U767" s="67"/>
      <c r="V767" s="67"/>
      <c r="W767" s="67"/>
      <c r="X767" s="67"/>
      <c r="Y767" s="67"/>
      <c r="Z767" s="67"/>
    </row>
    <row r="768" spans="10:26" ht="15.75" customHeight="1">
      <c r="J768" s="189"/>
      <c r="K768" s="197"/>
      <c r="O768" s="67"/>
      <c r="P768" s="67"/>
      <c r="Q768" s="67"/>
      <c r="R768" s="67"/>
      <c r="S768" s="67"/>
      <c r="T768" s="67"/>
      <c r="U768" s="67"/>
      <c r="V768" s="67"/>
      <c r="W768" s="67"/>
      <c r="X768" s="67"/>
      <c r="Y768" s="67"/>
      <c r="Z768" s="67"/>
    </row>
    <row r="769" spans="10:26" ht="15.75" customHeight="1">
      <c r="J769" s="189"/>
      <c r="K769" s="197"/>
      <c r="O769" s="67"/>
      <c r="P769" s="67"/>
      <c r="Q769" s="67"/>
      <c r="R769" s="67"/>
      <c r="S769" s="67"/>
      <c r="T769" s="67"/>
      <c r="U769" s="67"/>
      <c r="V769" s="67"/>
      <c r="W769" s="67"/>
      <c r="X769" s="67"/>
      <c r="Y769" s="67"/>
      <c r="Z769" s="67"/>
    </row>
    <row r="770" spans="10:26" ht="15.75" customHeight="1">
      <c r="J770" s="189"/>
      <c r="K770" s="197"/>
      <c r="O770" s="67"/>
      <c r="P770" s="67"/>
      <c r="Q770" s="67"/>
      <c r="R770" s="67"/>
      <c r="S770" s="67"/>
      <c r="T770" s="67"/>
      <c r="U770" s="67"/>
      <c r="V770" s="67"/>
      <c r="W770" s="67"/>
      <c r="X770" s="67"/>
      <c r="Y770" s="67"/>
      <c r="Z770" s="67"/>
    </row>
    <row r="771" spans="10:26" ht="15.75" customHeight="1">
      <c r="J771" s="189"/>
      <c r="K771" s="197"/>
      <c r="O771" s="67"/>
      <c r="P771" s="67"/>
      <c r="Q771" s="67"/>
      <c r="R771" s="67"/>
      <c r="S771" s="67"/>
      <c r="T771" s="67"/>
      <c r="U771" s="67"/>
      <c r="V771" s="67"/>
      <c r="W771" s="67"/>
      <c r="X771" s="67"/>
      <c r="Y771" s="67"/>
      <c r="Z771" s="67"/>
    </row>
    <row r="772" spans="10:26" ht="15.75" customHeight="1">
      <c r="J772" s="189"/>
      <c r="K772" s="197"/>
      <c r="O772" s="67"/>
      <c r="P772" s="67"/>
      <c r="Q772" s="67"/>
      <c r="R772" s="67"/>
      <c r="S772" s="67"/>
      <c r="T772" s="67"/>
      <c r="U772" s="67"/>
      <c r="V772" s="67"/>
      <c r="W772" s="67"/>
      <c r="X772" s="67"/>
      <c r="Y772" s="67"/>
      <c r="Z772" s="67"/>
    </row>
    <row r="773" spans="10:26" ht="15.75" customHeight="1">
      <c r="J773" s="189"/>
      <c r="K773" s="197"/>
      <c r="O773" s="67"/>
      <c r="P773" s="67"/>
      <c r="Q773" s="67"/>
      <c r="R773" s="67"/>
      <c r="S773" s="67"/>
      <c r="T773" s="67"/>
      <c r="U773" s="67"/>
      <c r="V773" s="67"/>
      <c r="W773" s="67"/>
      <c r="X773" s="67"/>
      <c r="Y773" s="67"/>
      <c r="Z773" s="67"/>
    </row>
    <row r="774" spans="10:26" ht="15.75" customHeight="1">
      <c r="J774" s="189"/>
      <c r="K774" s="197"/>
      <c r="O774" s="67"/>
      <c r="P774" s="67"/>
      <c r="Q774" s="67"/>
      <c r="R774" s="67"/>
      <c r="S774" s="67"/>
      <c r="T774" s="67"/>
      <c r="U774" s="67"/>
      <c r="V774" s="67"/>
      <c r="W774" s="67"/>
      <c r="X774" s="67"/>
      <c r="Y774" s="67"/>
      <c r="Z774" s="67"/>
    </row>
    <row r="775" spans="10:26" ht="15.75" customHeight="1">
      <c r="J775" s="189"/>
      <c r="K775" s="197"/>
      <c r="O775" s="67"/>
      <c r="P775" s="67"/>
      <c r="Q775" s="67"/>
      <c r="R775" s="67"/>
      <c r="S775" s="67"/>
      <c r="T775" s="67"/>
      <c r="U775" s="67"/>
      <c r="V775" s="67"/>
      <c r="W775" s="67"/>
      <c r="X775" s="67"/>
      <c r="Y775" s="67"/>
      <c r="Z775" s="67"/>
    </row>
    <row r="776" spans="10:26" ht="15.75" customHeight="1">
      <c r="J776" s="189"/>
      <c r="K776" s="197"/>
      <c r="O776" s="67"/>
      <c r="P776" s="67"/>
      <c r="Q776" s="67"/>
      <c r="R776" s="67"/>
      <c r="S776" s="67"/>
      <c r="T776" s="67"/>
      <c r="U776" s="67"/>
      <c r="V776" s="67"/>
      <c r="W776" s="67"/>
      <c r="X776" s="67"/>
      <c r="Y776" s="67"/>
      <c r="Z776" s="67"/>
    </row>
    <row r="777" spans="10:26" ht="15.75" customHeight="1">
      <c r="J777" s="189"/>
      <c r="K777" s="197"/>
      <c r="O777" s="67"/>
      <c r="P777" s="67"/>
      <c r="Q777" s="67"/>
      <c r="R777" s="67"/>
      <c r="S777" s="67"/>
      <c r="T777" s="67"/>
      <c r="U777" s="67"/>
      <c r="V777" s="67"/>
      <c r="W777" s="67"/>
      <c r="X777" s="67"/>
      <c r="Y777" s="67"/>
      <c r="Z777" s="67"/>
    </row>
    <row r="778" spans="10:26" ht="15.75" customHeight="1">
      <c r="J778" s="189"/>
      <c r="K778" s="197"/>
      <c r="O778" s="67"/>
      <c r="P778" s="67"/>
      <c r="Q778" s="67"/>
      <c r="R778" s="67"/>
      <c r="S778" s="67"/>
      <c r="T778" s="67"/>
      <c r="U778" s="67"/>
      <c r="V778" s="67"/>
      <c r="W778" s="67"/>
      <c r="X778" s="67"/>
      <c r="Y778" s="67"/>
      <c r="Z778" s="67"/>
    </row>
    <row r="779" spans="10:26" ht="15.75" customHeight="1">
      <c r="J779" s="189"/>
      <c r="K779" s="197"/>
      <c r="O779" s="67"/>
      <c r="P779" s="67"/>
      <c r="Q779" s="67"/>
      <c r="R779" s="67"/>
      <c r="S779" s="67"/>
      <c r="T779" s="67"/>
      <c r="U779" s="67"/>
      <c r="V779" s="67"/>
      <c r="W779" s="67"/>
      <c r="X779" s="67"/>
      <c r="Y779" s="67"/>
      <c r="Z779" s="67"/>
    </row>
    <row r="780" spans="10:26" ht="15.75" customHeight="1">
      <c r="J780" s="189"/>
      <c r="K780" s="197"/>
      <c r="O780" s="67"/>
      <c r="P780" s="67"/>
      <c r="Q780" s="67"/>
      <c r="R780" s="67"/>
      <c r="S780" s="67"/>
      <c r="T780" s="67"/>
      <c r="U780" s="67"/>
      <c r="V780" s="67"/>
      <c r="W780" s="67"/>
      <c r="X780" s="67"/>
      <c r="Y780" s="67"/>
      <c r="Z780" s="67"/>
    </row>
    <row r="781" spans="10:26" ht="15.75" customHeight="1">
      <c r="J781" s="189"/>
      <c r="K781" s="197"/>
      <c r="O781" s="67"/>
      <c r="P781" s="67"/>
      <c r="Q781" s="67"/>
      <c r="R781" s="67"/>
      <c r="S781" s="67"/>
      <c r="T781" s="67"/>
      <c r="U781" s="67"/>
      <c r="V781" s="67"/>
      <c r="W781" s="67"/>
      <c r="X781" s="67"/>
      <c r="Y781" s="67"/>
      <c r="Z781" s="67"/>
    </row>
    <row r="782" spans="10:26" ht="15.75" customHeight="1">
      <c r="J782" s="189"/>
      <c r="K782" s="197"/>
      <c r="O782" s="67"/>
      <c r="P782" s="67"/>
      <c r="Q782" s="67"/>
      <c r="R782" s="67"/>
      <c r="S782" s="67"/>
      <c r="T782" s="67"/>
      <c r="U782" s="67"/>
      <c r="V782" s="67"/>
      <c r="W782" s="67"/>
      <c r="X782" s="67"/>
      <c r="Y782" s="67"/>
      <c r="Z782" s="67"/>
    </row>
    <row r="783" spans="10:26" ht="15.75" customHeight="1">
      <c r="J783" s="189"/>
      <c r="K783" s="197"/>
      <c r="O783" s="67"/>
      <c r="P783" s="67"/>
      <c r="Q783" s="67"/>
      <c r="R783" s="67"/>
      <c r="S783" s="67"/>
      <c r="T783" s="67"/>
      <c r="U783" s="67"/>
      <c r="V783" s="67"/>
      <c r="W783" s="67"/>
      <c r="X783" s="67"/>
      <c r="Y783" s="67"/>
      <c r="Z783" s="67"/>
    </row>
    <row r="784" spans="10:26" ht="15.75" customHeight="1">
      <c r="J784" s="189"/>
      <c r="K784" s="197"/>
      <c r="O784" s="67"/>
      <c r="P784" s="67"/>
      <c r="Q784" s="67"/>
      <c r="R784" s="67"/>
      <c r="S784" s="67"/>
      <c r="T784" s="67"/>
      <c r="U784" s="67"/>
      <c r="V784" s="67"/>
      <c r="W784" s="67"/>
      <c r="X784" s="67"/>
      <c r="Y784" s="67"/>
      <c r="Z784" s="67"/>
    </row>
    <row r="785" spans="10:26" ht="15.75" customHeight="1">
      <c r="J785" s="189"/>
      <c r="K785" s="197"/>
      <c r="O785" s="67"/>
      <c r="P785" s="67"/>
      <c r="Q785" s="67"/>
      <c r="R785" s="67"/>
      <c r="S785" s="67"/>
      <c r="T785" s="67"/>
      <c r="U785" s="67"/>
      <c r="V785" s="67"/>
      <c r="W785" s="67"/>
      <c r="X785" s="67"/>
      <c r="Y785" s="67"/>
      <c r="Z785" s="67"/>
    </row>
    <row r="786" spans="10:26" ht="15.75" customHeight="1">
      <c r="J786" s="189"/>
      <c r="K786" s="197"/>
      <c r="O786" s="67"/>
      <c r="P786" s="67"/>
      <c r="Q786" s="67"/>
      <c r="R786" s="67"/>
      <c r="S786" s="67"/>
      <c r="T786" s="67"/>
      <c r="U786" s="67"/>
      <c r="V786" s="67"/>
      <c r="W786" s="67"/>
      <c r="X786" s="67"/>
      <c r="Y786" s="67"/>
      <c r="Z786" s="67"/>
    </row>
    <row r="787" spans="10:26" ht="15.75" customHeight="1">
      <c r="J787" s="189"/>
      <c r="K787" s="197"/>
      <c r="O787" s="67"/>
      <c r="P787" s="67"/>
      <c r="Q787" s="67"/>
      <c r="R787" s="67"/>
      <c r="S787" s="67"/>
      <c r="T787" s="67"/>
      <c r="U787" s="67"/>
      <c r="V787" s="67"/>
      <c r="W787" s="67"/>
      <c r="X787" s="67"/>
      <c r="Y787" s="67"/>
      <c r="Z787" s="67"/>
    </row>
    <row r="788" spans="10:26" ht="15.75" customHeight="1">
      <c r="J788" s="189"/>
      <c r="K788" s="197"/>
      <c r="O788" s="67"/>
      <c r="P788" s="67"/>
      <c r="Q788" s="67"/>
      <c r="R788" s="67"/>
      <c r="S788" s="67"/>
      <c r="T788" s="67"/>
      <c r="U788" s="67"/>
      <c r="V788" s="67"/>
      <c r="W788" s="67"/>
      <c r="X788" s="67"/>
      <c r="Y788" s="67"/>
      <c r="Z788" s="67"/>
    </row>
    <row r="789" spans="10:26" ht="15.75" customHeight="1">
      <c r="J789" s="189"/>
      <c r="K789" s="197"/>
      <c r="O789" s="67"/>
      <c r="P789" s="67"/>
      <c r="Q789" s="67"/>
      <c r="R789" s="67"/>
      <c r="S789" s="67"/>
      <c r="T789" s="67"/>
      <c r="U789" s="67"/>
      <c r="V789" s="67"/>
      <c r="W789" s="67"/>
      <c r="X789" s="67"/>
      <c r="Y789" s="67"/>
      <c r="Z789" s="67"/>
    </row>
    <row r="790" spans="10:26" ht="15.75" customHeight="1">
      <c r="J790" s="189"/>
      <c r="K790" s="197"/>
      <c r="O790" s="67"/>
      <c r="P790" s="67"/>
      <c r="Q790" s="67"/>
      <c r="R790" s="67"/>
      <c r="S790" s="67"/>
      <c r="T790" s="67"/>
      <c r="U790" s="67"/>
      <c r="V790" s="67"/>
      <c r="W790" s="67"/>
      <c r="X790" s="67"/>
      <c r="Y790" s="67"/>
      <c r="Z790" s="67"/>
    </row>
    <row r="791" spans="10:26" ht="15.75" customHeight="1">
      <c r="J791" s="189"/>
      <c r="K791" s="197"/>
      <c r="O791" s="67"/>
      <c r="P791" s="67"/>
      <c r="Q791" s="67"/>
      <c r="R791" s="67"/>
      <c r="S791" s="67"/>
      <c r="T791" s="67"/>
      <c r="U791" s="67"/>
      <c r="V791" s="67"/>
      <c r="W791" s="67"/>
      <c r="X791" s="67"/>
      <c r="Y791" s="67"/>
      <c r="Z791" s="67"/>
    </row>
    <row r="792" spans="10:26" ht="15.75" customHeight="1">
      <c r="J792" s="189"/>
      <c r="K792" s="197"/>
      <c r="O792" s="67"/>
      <c r="P792" s="67"/>
      <c r="Q792" s="67"/>
      <c r="R792" s="67"/>
      <c r="S792" s="67"/>
      <c r="T792" s="67"/>
      <c r="U792" s="67"/>
      <c r="V792" s="67"/>
      <c r="W792" s="67"/>
      <c r="X792" s="67"/>
      <c r="Y792" s="67"/>
      <c r="Z792" s="67"/>
    </row>
    <row r="793" spans="10:26" ht="15.75" customHeight="1">
      <c r="J793" s="189"/>
      <c r="K793" s="197"/>
      <c r="O793" s="67"/>
      <c r="P793" s="67"/>
      <c r="Q793" s="67"/>
      <c r="R793" s="67"/>
      <c r="S793" s="67"/>
      <c r="T793" s="67"/>
      <c r="U793" s="67"/>
      <c r="V793" s="67"/>
      <c r="W793" s="67"/>
      <c r="X793" s="67"/>
      <c r="Y793" s="67"/>
      <c r="Z793" s="67"/>
    </row>
    <row r="794" spans="10:26" ht="15.75" customHeight="1">
      <c r="J794" s="189"/>
      <c r="K794" s="197"/>
      <c r="O794" s="67"/>
      <c r="P794" s="67"/>
      <c r="Q794" s="67"/>
      <c r="R794" s="67"/>
      <c r="S794" s="67"/>
      <c r="T794" s="67"/>
      <c r="U794" s="67"/>
      <c r="V794" s="67"/>
      <c r="W794" s="67"/>
      <c r="X794" s="67"/>
      <c r="Y794" s="67"/>
      <c r="Z794" s="67"/>
    </row>
    <row r="795" spans="10:26" ht="15.75" customHeight="1">
      <c r="J795" s="189"/>
      <c r="K795" s="197"/>
      <c r="O795" s="67"/>
      <c r="P795" s="67"/>
      <c r="Q795" s="67"/>
      <c r="R795" s="67"/>
      <c r="S795" s="67"/>
      <c r="T795" s="67"/>
      <c r="U795" s="67"/>
      <c r="V795" s="67"/>
      <c r="W795" s="67"/>
      <c r="X795" s="67"/>
      <c r="Y795" s="67"/>
      <c r="Z795" s="67"/>
    </row>
    <row r="796" spans="10:26" ht="15.75" customHeight="1">
      <c r="J796" s="189"/>
      <c r="K796" s="197"/>
      <c r="O796" s="67"/>
      <c r="P796" s="67"/>
      <c r="Q796" s="67"/>
      <c r="R796" s="67"/>
      <c r="S796" s="67"/>
      <c r="T796" s="67"/>
      <c r="U796" s="67"/>
      <c r="V796" s="67"/>
      <c r="W796" s="67"/>
      <c r="X796" s="67"/>
      <c r="Y796" s="67"/>
      <c r="Z796" s="67"/>
    </row>
    <row r="797" spans="10:26" ht="15.75" customHeight="1">
      <c r="J797" s="189"/>
      <c r="K797" s="197"/>
      <c r="O797" s="67"/>
      <c r="P797" s="67"/>
      <c r="Q797" s="67"/>
      <c r="R797" s="67"/>
      <c r="S797" s="67"/>
      <c r="T797" s="67"/>
      <c r="U797" s="67"/>
      <c r="V797" s="67"/>
      <c r="W797" s="67"/>
      <c r="X797" s="67"/>
      <c r="Y797" s="67"/>
      <c r="Z797" s="67"/>
    </row>
    <row r="798" spans="10:26" ht="15.75" customHeight="1">
      <c r="J798" s="189"/>
      <c r="K798" s="197"/>
      <c r="O798" s="67"/>
      <c r="P798" s="67"/>
      <c r="Q798" s="67"/>
      <c r="R798" s="67"/>
      <c r="S798" s="67"/>
      <c r="T798" s="67"/>
      <c r="U798" s="67"/>
      <c r="V798" s="67"/>
      <c r="W798" s="67"/>
      <c r="X798" s="67"/>
      <c r="Y798" s="67"/>
      <c r="Z798" s="67"/>
    </row>
    <row r="799" spans="10:26" ht="15.75" customHeight="1">
      <c r="J799" s="189"/>
      <c r="K799" s="197"/>
      <c r="O799" s="67"/>
      <c r="P799" s="67"/>
      <c r="Q799" s="67"/>
      <c r="R799" s="67"/>
      <c r="S799" s="67"/>
      <c r="T799" s="67"/>
      <c r="U799" s="67"/>
      <c r="V799" s="67"/>
      <c r="W799" s="67"/>
      <c r="X799" s="67"/>
      <c r="Y799" s="67"/>
      <c r="Z799" s="67"/>
    </row>
    <row r="800" spans="10:26" ht="15.75" customHeight="1">
      <c r="J800" s="189"/>
      <c r="K800" s="197"/>
      <c r="O800" s="67"/>
      <c r="P800" s="67"/>
      <c r="Q800" s="67"/>
      <c r="R800" s="67"/>
      <c r="S800" s="67"/>
      <c r="T800" s="67"/>
      <c r="U800" s="67"/>
      <c r="V800" s="67"/>
      <c r="W800" s="67"/>
      <c r="X800" s="67"/>
      <c r="Y800" s="67"/>
      <c r="Z800" s="67"/>
    </row>
    <row r="801" spans="10:26" ht="15.75" customHeight="1">
      <c r="J801" s="189"/>
      <c r="K801" s="197"/>
      <c r="O801" s="67"/>
      <c r="P801" s="67"/>
      <c r="Q801" s="67"/>
      <c r="R801" s="67"/>
      <c r="S801" s="67"/>
      <c r="T801" s="67"/>
      <c r="U801" s="67"/>
      <c r="V801" s="67"/>
      <c r="W801" s="67"/>
      <c r="X801" s="67"/>
      <c r="Y801" s="67"/>
      <c r="Z801" s="67"/>
    </row>
    <row r="802" spans="10:26" ht="15.75" customHeight="1">
      <c r="J802" s="189"/>
      <c r="K802" s="197"/>
      <c r="O802" s="67"/>
      <c r="P802" s="67"/>
      <c r="Q802" s="67"/>
      <c r="R802" s="67"/>
      <c r="S802" s="67"/>
      <c r="T802" s="67"/>
      <c r="U802" s="67"/>
      <c r="V802" s="67"/>
      <c r="W802" s="67"/>
      <c r="X802" s="67"/>
      <c r="Y802" s="67"/>
      <c r="Z802" s="67"/>
    </row>
    <row r="803" spans="10:26" ht="15.75" customHeight="1">
      <c r="J803" s="189"/>
      <c r="K803" s="197"/>
      <c r="O803" s="67"/>
      <c r="P803" s="67"/>
      <c r="Q803" s="67"/>
      <c r="R803" s="67"/>
      <c r="S803" s="67"/>
      <c r="T803" s="67"/>
      <c r="U803" s="67"/>
      <c r="V803" s="67"/>
      <c r="W803" s="67"/>
      <c r="X803" s="67"/>
      <c r="Y803" s="67"/>
      <c r="Z803" s="67"/>
    </row>
    <row r="804" spans="10:26" ht="15.75" customHeight="1">
      <c r="J804" s="189"/>
      <c r="K804" s="197"/>
      <c r="O804" s="67"/>
      <c r="P804" s="67"/>
      <c r="Q804" s="67"/>
      <c r="R804" s="67"/>
      <c r="S804" s="67"/>
      <c r="T804" s="67"/>
      <c r="U804" s="67"/>
      <c r="V804" s="67"/>
      <c r="W804" s="67"/>
      <c r="X804" s="67"/>
      <c r="Y804" s="67"/>
      <c r="Z804" s="67"/>
    </row>
    <row r="805" spans="10:26" ht="15.75" customHeight="1">
      <c r="J805" s="189"/>
      <c r="K805" s="197"/>
      <c r="O805" s="67"/>
      <c r="P805" s="67"/>
      <c r="Q805" s="67"/>
      <c r="R805" s="67"/>
      <c r="S805" s="67"/>
      <c r="T805" s="67"/>
      <c r="U805" s="67"/>
      <c r="V805" s="67"/>
      <c r="W805" s="67"/>
      <c r="X805" s="67"/>
      <c r="Y805" s="67"/>
      <c r="Z805" s="67"/>
    </row>
    <row r="806" spans="10:26" ht="15.75" customHeight="1">
      <c r="J806" s="189"/>
      <c r="K806" s="197"/>
      <c r="O806" s="67"/>
      <c r="P806" s="67"/>
      <c r="Q806" s="67"/>
      <c r="R806" s="67"/>
      <c r="S806" s="67"/>
      <c r="T806" s="67"/>
      <c r="U806" s="67"/>
      <c r="V806" s="67"/>
      <c r="W806" s="67"/>
      <c r="X806" s="67"/>
      <c r="Y806" s="67"/>
      <c r="Z806" s="67"/>
    </row>
    <row r="807" spans="10:26" ht="15.75" customHeight="1">
      <c r="J807" s="189"/>
      <c r="K807" s="197"/>
      <c r="O807" s="67"/>
      <c r="P807" s="67"/>
      <c r="Q807" s="67"/>
      <c r="R807" s="67"/>
      <c r="S807" s="67"/>
      <c r="T807" s="67"/>
      <c r="U807" s="67"/>
      <c r="V807" s="67"/>
      <c r="W807" s="67"/>
      <c r="X807" s="67"/>
      <c r="Y807" s="67"/>
      <c r="Z807" s="67"/>
    </row>
    <row r="808" spans="10:26" ht="15.75" customHeight="1">
      <c r="J808" s="189"/>
      <c r="K808" s="197"/>
      <c r="O808" s="67"/>
      <c r="P808" s="67"/>
      <c r="Q808" s="67"/>
      <c r="R808" s="67"/>
      <c r="S808" s="67"/>
      <c r="T808" s="67"/>
      <c r="U808" s="67"/>
      <c r="V808" s="67"/>
      <c r="W808" s="67"/>
      <c r="X808" s="67"/>
      <c r="Y808" s="67"/>
      <c r="Z808" s="67"/>
    </row>
    <row r="809" spans="10:26" ht="15.75" customHeight="1">
      <c r="J809" s="189"/>
      <c r="K809" s="197"/>
      <c r="O809" s="67"/>
      <c r="P809" s="67"/>
      <c r="Q809" s="67"/>
      <c r="R809" s="67"/>
      <c r="S809" s="67"/>
      <c r="T809" s="67"/>
      <c r="U809" s="67"/>
      <c r="V809" s="67"/>
      <c r="W809" s="67"/>
      <c r="X809" s="67"/>
      <c r="Y809" s="67"/>
      <c r="Z809" s="67"/>
    </row>
    <row r="810" spans="10:26" ht="15.75" customHeight="1">
      <c r="J810" s="189"/>
      <c r="K810" s="197"/>
      <c r="O810" s="67"/>
      <c r="P810" s="67"/>
      <c r="Q810" s="67"/>
      <c r="R810" s="67"/>
      <c r="S810" s="67"/>
      <c r="T810" s="67"/>
      <c r="U810" s="67"/>
      <c r="V810" s="67"/>
      <c r="W810" s="67"/>
      <c r="X810" s="67"/>
      <c r="Y810" s="67"/>
      <c r="Z810" s="67"/>
    </row>
    <row r="811" spans="10:26" ht="15.75" customHeight="1">
      <c r="J811" s="189"/>
      <c r="K811" s="197"/>
      <c r="O811" s="67"/>
      <c r="P811" s="67"/>
      <c r="Q811" s="67"/>
      <c r="R811" s="67"/>
      <c r="S811" s="67"/>
      <c r="T811" s="67"/>
      <c r="U811" s="67"/>
      <c r="V811" s="67"/>
      <c r="W811" s="67"/>
      <c r="X811" s="67"/>
      <c r="Y811" s="67"/>
      <c r="Z811" s="67"/>
    </row>
    <row r="812" spans="10:26" ht="15.75" customHeight="1">
      <c r="J812" s="189"/>
      <c r="K812" s="197"/>
      <c r="O812" s="67"/>
      <c r="P812" s="67"/>
      <c r="Q812" s="67"/>
      <c r="R812" s="67"/>
      <c r="S812" s="67"/>
      <c r="T812" s="67"/>
      <c r="U812" s="67"/>
      <c r="V812" s="67"/>
      <c r="W812" s="67"/>
      <c r="X812" s="67"/>
      <c r="Y812" s="67"/>
      <c r="Z812" s="67"/>
    </row>
    <row r="813" spans="10:26" ht="15.75" customHeight="1">
      <c r="J813" s="189"/>
      <c r="K813" s="197"/>
      <c r="O813" s="67"/>
      <c r="P813" s="67"/>
      <c r="Q813" s="67"/>
      <c r="R813" s="67"/>
      <c r="S813" s="67"/>
      <c r="T813" s="67"/>
      <c r="U813" s="67"/>
      <c r="V813" s="67"/>
      <c r="W813" s="67"/>
      <c r="X813" s="67"/>
      <c r="Y813" s="67"/>
      <c r="Z813" s="67"/>
    </row>
    <row r="814" spans="10:26" ht="15.75" customHeight="1">
      <c r="J814" s="189"/>
      <c r="K814" s="197"/>
      <c r="O814" s="67"/>
      <c r="P814" s="67"/>
      <c r="Q814" s="67"/>
      <c r="R814" s="67"/>
      <c r="S814" s="67"/>
      <c r="T814" s="67"/>
      <c r="U814" s="67"/>
      <c r="V814" s="67"/>
      <c r="W814" s="67"/>
      <c r="X814" s="67"/>
      <c r="Y814" s="67"/>
      <c r="Z814" s="67"/>
    </row>
    <row r="815" spans="10:26" ht="15.75" customHeight="1">
      <c r="J815" s="189"/>
      <c r="K815" s="197"/>
      <c r="O815" s="67"/>
      <c r="P815" s="67"/>
      <c r="Q815" s="67"/>
      <c r="R815" s="67"/>
      <c r="S815" s="67"/>
      <c r="T815" s="67"/>
      <c r="U815" s="67"/>
      <c r="V815" s="67"/>
      <c r="W815" s="67"/>
      <c r="X815" s="67"/>
      <c r="Y815" s="67"/>
      <c r="Z815" s="67"/>
    </row>
    <row r="816" spans="10:26" ht="15.75" customHeight="1">
      <c r="J816" s="189"/>
      <c r="K816" s="197"/>
      <c r="O816" s="67"/>
      <c r="P816" s="67"/>
      <c r="Q816" s="67"/>
      <c r="R816" s="67"/>
      <c r="S816" s="67"/>
      <c r="T816" s="67"/>
      <c r="U816" s="67"/>
      <c r="V816" s="67"/>
      <c r="W816" s="67"/>
      <c r="X816" s="67"/>
      <c r="Y816" s="67"/>
      <c r="Z816" s="67"/>
    </row>
    <row r="817" spans="10:26" ht="15.75" customHeight="1">
      <c r="J817" s="189"/>
      <c r="K817" s="197"/>
      <c r="O817" s="67"/>
      <c r="P817" s="67"/>
      <c r="Q817" s="67"/>
      <c r="R817" s="67"/>
      <c r="S817" s="67"/>
      <c r="T817" s="67"/>
      <c r="U817" s="67"/>
      <c r="V817" s="67"/>
      <c r="W817" s="67"/>
      <c r="X817" s="67"/>
      <c r="Y817" s="67"/>
      <c r="Z817" s="67"/>
    </row>
    <row r="818" spans="10:26" ht="15.75" customHeight="1">
      <c r="J818" s="189"/>
      <c r="K818" s="197"/>
      <c r="O818" s="67"/>
      <c r="P818" s="67"/>
      <c r="Q818" s="67"/>
      <c r="R818" s="67"/>
      <c r="S818" s="67"/>
      <c r="T818" s="67"/>
      <c r="U818" s="67"/>
      <c r="V818" s="67"/>
      <c r="W818" s="67"/>
      <c r="X818" s="67"/>
      <c r="Y818" s="67"/>
      <c r="Z818" s="67"/>
    </row>
    <row r="819" spans="10:26" ht="15.75" customHeight="1">
      <c r="J819" s="189"/>
      <c r="K819" s="197"/>
      <c r="O819" s="67"/>
      <c r="P819" s="67"/>
      <c r="Q819" s="67"/>
      <c r="R819" s="67"/>
      <c r="S819" s="67"/>
      <c r="T819" s="67"/>
      <c r="U819" s="67"/>
      <c r="V819" s="67"/>
      <c r="W819" s="67"/>
      <c r="X819" s="67"/>
      <c r="Y819" s="67"/>
      <c r="Z819" s="67"/>
    </row>
    <row r="820" spans="10:26" ht="15.75" customHeight="1">
      <c r="J820" s="189"/>
      <c r="K820" s="197"/>
      <c r="O820" s="67"/>
      <c r="P820" s="67"/>
      <c r="Q820" s="67"/>
      <c r="R820" s="67"/>
      <c r="S820" s="67"/>
      <c r="T820" s="67"/>
      <c r="U820" s="67"/>
      <c r="V820" s="67"/>
      <c r="W820" s="67"/>
      <c r="X820" s="67"/>
      <c r="Y820" s="67"/>
      <c r="Z820" s="67"/>
    </row>
    <row r="821" spans="10:26" ht="15.75" customHeight="1">
      <c r="J821" s="189"/>
      <c r="K821" s="197"/>
      <c r="O821" s="67"/>
      <c r="P821" s="67"/>
      <c r="Q821" s="67"/>
      <c r="R821" s="67"/>
      <c r="S821" s="67"/>
      <c r="T821" s="67"/>
      <c r="U821" s="67"/>
      <c r="V821" s="67"/>
      <c r="W821" s="67"/>
      <c r="X821" s="67"/>
      <c r="Y821" s="67"/>
      <c r="Z821" s="67"/>
    </row>
    <row r="822" spans="10:26" ht="15.75" customHeight="1">
      <c r="J822" s="189"/>
      <c r="K822" s="197"/>
      <c r="O822" s="67"/>
      <c r="P822" s="67"/>
      <c r="Q822" s="67"/>
      <c r="R822" s="67"/>
      <c r="S822" s="67"/>
      <c r="T822" s="67"/>
      <c r="U822" s="67"/>
      <c r="V822" s="67"/>
      <c r="W822" s="67"/>
      <c r="X822" s="67"/>
      <c r="Y822" s="67"/>
      <c r="Z822" s="67"/>
    </row>
    <row r="823" spans="10:26" ht="15.75" customHeight="1">
      <c r="J823" s="189"/>
      <c r="K823" s="197"/>
      <c r="O823" s="67"/>
      <c r="P823" s="67"/>
      <c r="Q823" s="67"/>
      <c r="R823" s="67"/>
      <c r="S823" s="67"/>
      <c r="T823" s="67"/>
      <c r="U823" s="67"/>
      <c r="V823" s="67"/>
      <c r="W823" s="67"/>
      <c r="X823" s="67"/>
      <c r="Y823" s="67"/>
      <c r="Z823" s="67"/>
    </row>
    <row r="824" spans="10:26" ht="15.75" customHeight="1">
      <c r="J824" s="189"/>
      <c r="K824" s="197"/>
      <c r="O824" s="67"/>
      <c r="P824" s="67"/>
      <c r="Q824" s="67"/>
      <c r="R824" s="67"/>
      <c r="S824" s="67"/>
      <c r="T824" s="67"/>
      <c r="U824" s="67"/>
      <c r="V824" s="67"/>
      <c r="W824" s="67"/>
      <c r="X824" s="67"/>
      <c r="Y824" s="67"/>
      <c r="Z824" s="67"/>
    </row>
    <row r="825" spans="10:26" ht="15.75" customHeight="1">
      <c r="J825" s="189"/>
      <c r="K825" s="197"/>
      <c r="O825" s="67"/>
      <c r="P825" s="67"/>
      <c r="Q825" s="67"/>
      <c r="R825" s="67"/>
      <c r="S825" s="67"/>
      <c r="T825" s="67"/>
      <c r="U825" s="67"/>
      <c r="V825" s="67"/>
      <c r="W825" s="67"/>
      <c r="X825" s="67"/>
      <c r="Y825" s="67"/>
      <c r="Z825" s="67"/>
    </row>
    <row r="826" spans="10:26" ht="15.75" customHeight="1">
      <c r="J826" s="189"/>
      <c r="K826" s="197"/>
      <c r="O826" s="67"/>
      <c r="P826" s="67"/>
      <c r="Q826" s="67"/>
      <c r="R826" s="67"/>
      <c r="S826" s="67"/>
      <c r="T826" s="67"/>
      <c r="U826" s="67"/>
      <c r="V826" s="67"/>
      <c r="W826" s="67"/>
      <c r="X826" s="67"/>
      <c r="Y826" s="67"/>
      <c r="Z826" s="67"/>
    </row>
    <row r="827" spans="10:26" ht="15.75" customHeight="1">
      <c r="J827" s="189"/>
      <c r="K827" s="197"/>
      <c r="O827" s="67"/>
      <c r="P827" s="67"/>
      <c r="Q827" s="67"/>
      <c r="R827" s="67"/>
      <c r="S827" s="67"/>
      <c r="T827" s="67"/>
      <c r="U827" s="67"/>
      <c r="V827" s="67"/>
      <c r="W827" s="67"/>
      <c r="X827" s="67"/>
      <c r="Y827" s="67"/>
      <c r="Z827" s="67"/>
    </row>
    <row r="828" spans="10:26" ht="15.75" customHeight="1">
      <c r="J828" s="189"/>
      <c r="K828" s="197"/>
      <c r="O828" s="67"/>
      <c r="P828" s="67"/>
      <c r="Q828" s="67"/>
      <c r="R828" s="67"/>
      <c r="S828" s="67"/>
      <c r="T828" s="67"/>
      <c r="U828" s="67"/>
      <c r="V828" s="67"/>
      <c r="W828" s="67"/>
      <c r="X828" s="67"/>
      <c r="Y828" s="67"/>
      <c r="Z828" s="67"/>
    </row>
    <row r="829" spans="10:26" ht="15.75" customHeight="1">
      <c r="J829" s="189"/>
      <c r="K829" s="197"/>
      <c r="O829" s="67"/>
      <c r="P829" s="67"/>
      <c r="Q829" s="67"/>
      <c r="R829" s="67"/>
      <c r="S829" s="67"/>
      <c r="T829" s="67"/>
      <c r="U829" s="67"/>
      <c r="V829" s="67"/>
      <c r="W829" s="67"/>
      <c r="X829" s="67"/>
      <c r="Y829" s="67"/>
      <c r="Z829" s="67"/>
    </row>
    <row r="830" spans="10:26" ht="15.75" customHeight="1">
      <c r="J830" s="189"/>
      <c r="K830" s="197"/>
      <c r="O830" s="67"/>
      <c r="P830" s="67"/>
      <c r="Q830" s="67"/>
      <c r="R830" s="67"/>
      <c r="S830" s="67"/>
      <c r="T830" s="67"/>
      <c r="U830" s="67"/>
      <c r="V830" s="67"/>
      <c r="W830" s="67"/>
      <c r="X830" s="67"/>
      <c r="Y830" s="67"/>
      <c r="Z830" s="67"/>
    </row>
    <row r="831" spans="10:26" ht="15.75" customHeight="1">
      <c r="J831" s="189"/>
      <c r="K831" s="197"/>
      <c r="O831" s="67"/>
      <c r="P831" s="67"/>
      <c r="Q831" s="67"/>
      <c r="R831" s="67"/>
      <c r="S831" s="67"/>
      <c r="T831" s="67"/>
      <c r="U831" s="67"/>
      <c r="V831" s="67"/>
      <c r="W831" s="67"/>
      <c r="X831" s="67"/>
      <c r="Y831" s="67"/>
      <c r="Z831" s="67"/>
    </row>
    <row r="832" spans="10:26" ht="15.75" customHeight="1">
      <c r="J832" s="189"/>
      <c r="K832" s="197"/>
      <c r="O832" s="67"/>
      <c r="P832" s="67"/>
      <c r="Q832" s="67"/>
      <c r="R832" s="67"/>
      <c r="S832" s="67"/>
      <c r="T832" s="67"/>
      <c r="U832" s="67"/>
      <c r="V832" s="67"/>
      <c r="W832" s="67"/>
      <c r="X832" s="67"/>
      <c r="Y832" s="67"/>
      <c r="Z832" s="67"/>
    </row>
    <row r="833" spans="10:26" ht="15.75" customHeight="1">
      <c r="J833" s="189"/>
      <c r="K833" s="197"/>
      <c r="O833" s="67"/>
      <c r="P833" s="67"/>
      <c r="Q833" s="67"/>
      <c r="R833" s="67"/>
      <c r="S833" s="67"/>
      <c r="T833" s="67"/>
      <c r="U833" s="67"/>
      <c r="V833" s="67"/>
      <c r="W833" s="67"/>
      <c r="X833" s="67"/>
      <c r="Y833" s="67"/>
      <c r="Z833" s="67"/>
    </row>
    <row r="834" spans="10:26" ht="15.75" customHeight="1">
      <c r="J834" s="189"/>
      <c r="K834" s="197"/>
      <c r="O834" s="67"/>
      <c r="P834" s="67"/>
      <c r="Q834" s="67"/>
      <c r="R834" s="67"/>
      <c r="S834" s="67"/>
      <c r="T834" s="67"/>
      <c r="U834" s="67"/>
      <c r="V834" s="67"/>
      <c r="W834" s="67"/>
      <c r="X834" s="67"/>
      <c r="Y834" s="67"/>
      <c r="Z834" s="67"/>
    </row>
    <row r="835" spans="10:26" ht="15.75" customHeight="1">
      <c r="J835" s="189"/>
      <c r="K835" s="197"/>
      <c r="O835" s="67"/>
      <c r="P835" s="67"/>
      <c r="Q835" s="67"/>
      <c r="R835" s="67"/>
      <c r="S835" s="67"/>
      <c r="T835" s="67"/>
      <c r="U835" s="67"/>
      <c r="V835" s="67"/>
      <c r="W835" s="67"/>
      <c r="X835" s="67"/>
      <c r="Y835" s="67"/>
      <c r="Z835" s="67"/>
    </row>
    <row r="836" spans="10:26" ht="15.75" customHeight="1">
      <c r="J836" s="189"/>
      <c r="K836" s="197"/>
      <c r="O836" s="67"/>
      <c r="P836" s="67"/>
      <c r="Q836" s="67"/>
      <c r="R836" s="67"/>
      <c r="S836" s="67"/>
      <c r="T836" s="67"/>
      <c r="U836" s="67"/>
      <c r="V836" s="67"/>
      <c r="W836" s="67"/>
      <c r="X836" s="67"/>
      <c r="Y836" s="67"/>
      <c r="Z836" s="67"/>
    </row>
    <row r="837" spans="10:26" ht="15.75" customHeight="1">
      <c r="J837" s="189"/>
      <c r="K837" s="197"/>
      <c r="O837" s="67"/>
      <c r="P837" s="67"/>
      <c r="Q837" s="67"/>
      <c r="R837" s="67"/>
      <c r="S837" s="67"/>
      <c r="T837" s="67"/>
      <c r="U837" s="67"/>
      <c r="V837" s="67"/>
      <c r="W837" s="67"/>
      <c r="X837" s="67"/>
      <c r="Y837" s="67"/>
      <c r="Z837" s="67"/>
    </row>
    <row r="838" spans="10:26" ht="15.75" customHeight="1">
      <c r="J838" s="189"/>
      <c r="K838" s="197"/>
      <c r="O838" s="67"/>
      <c r="P838" s="67"/>
      <c r="Q838" s="67"/>
      <c r="R838" s="67"/>
      <c r="S838" s="67"/>
      <c r="T838" s="67"/>
      <c r="U838" s="67"/>
      <c r="V838" s="67"/>
      <c r="W838" s="67"/>
      <c r="X838" s="67"/>
      <c r="Y838" s="67"/>
      <c r="Z838" s="67"/>
    </row>
    <row r="839" spans="10:26" ht="15.75" customHeight="1">
      <c r="J839" s="189"/>
      <c r="K839" s="197"/>
      <c r="O839" s="67"/>
      <c r="P839" s="67"/>
      <c r="Q839" s="67"/>
      <c r="R839" s="67"/>
      <c r="S839" s="67"/>
      <c r="T839" s="67"/>
      <c r="U839" s="67"/>
      <c r="V839" s="67"/>
      <c r="W839" s="67"/>
      <c r="X839" s="67"/>
      <c r="Y839" s="67"/>
      <c r="Z839" s="67"/>
    </row>
    <row r="840" spans="10:26" ht="15.75" customHeight="1">
      <c r="J840" s="189"/>
      <c r="K840" s="197"/>
      <c r="O840" s="67"/>
      <c r="P840" s="67"/>
      <c r="Q840" s="67"/>
      <c r="R840" s="67"/>
      <c r="S840" s="67"/>
      <c r="T840" s="67"/>
      <c r="U840" s="67"/>
      <c r="V840" s="67"/>
      <c r="W840" s="67"/>
      <c r="X840" s="67"/>
      <c r="Y840" s="67"/>
      <c r="Z840" s="67"/>
    </row>
    <row r="841" spans="10:26" ht="15.75" customHeight="1">
      <c r="J841" s="189"/>
      <c r="K841" s="197"/>
      <c r="O841" s="67"/>
      <c r="P841" s="67"/>
      <c r="Q841" s="67"/>
      <c r="R841" s="67"/>
      <c r="S841" s="67"/>
      <c r="T841" s="67"/>
      <c r="U841" s="67"/>
      <c r="V841" s="67"/>
      <c r="W841" s="67"/>
      <c r="X841" s="67"/>
      <c r="Y841" s="67"/>
      <c r="Z841" s="67"/>
    </row>
    <row r="842" spans="10:26" ht="15.75" customHeight="1">
      <c r="J842" s="189"/>
      <c r="K842" s="197"/>
      <c r="O842" s="67"/>
      <c r="P842" s="67"/>
      <c r="Q842" s="67"/>
      <c r="R842" s="67"/>
      <c r="S842" s="67"/>
      <c r="T842" s="67"/>
      <c r="U842" s="67"/>
      <c r="V842" s="67"/>
      <c r="W842" s="67"/>
      <c r="X842" s="67"/>
      <c r="Y842" s="67"/>
      <c r="Z842" s="67"/>
    </row>
    <row r="843" spans="10:26" ht="15.75" customHeight="1">
      <c r="J843" s="189"/>
      <c r="K843" s="197"/>
      <c r="O843" s="67"/>
      <c r="P843" s="67"/>
      <c r="Q843" s="67"/>
      <c r="R843" s="67"/>
      <c r="S843" s="67"/>
      <c r="T843" s="67"/>
      <c r="U843" s="67"/>
      <c r="V843" s="67"/>
      <c r="W843" s="67"/>
      <c r="X843" s="67"/>
      <c r="Y843" s="67"/>
      <c r="Z843" s="67"/>
    </row>
    <row r="844" spans="10:26" ht="15.75" customHeight="1">
      <c r="J844" s="189"/>
      <c r="K844" s="197"/>
      <c r="O844" s="67"/>
      <c r="P844" s="67"/>
      <c r="Q844" s="67"/>
      <c r="R844" s="67"/>
      <c r="S844" s="67"/>
      <c r="T844" s="67"/>
      <c r="U844" s="67"/>
      <c r="V844" s="67"/>
      <c r="W844" s="67"/>
      <c r="X844" s="67"/>
      <c r="Y844" s="67"/>
      <c r="Z844" s="67"/>
    </row>
    <row r="845" spans="10:26" ht="15.75" customHeight="1">
      <c r="J845" s="189"/>
      <c r="K845" s="197"/>
      <c r="O845" s="67"/>
      <c r="P845" s="67"/>
      <c r="Q845" s="67"/>
      <c r="R845" s="67"/>
      <c r="S845" s="67"/>
      <c r="T845" s="67"/>
      <c r="U845" s="67"/>
      <c r="V845" s="67"/>
      <c r="W845" s="67"/>
      <c r="X845" s="67"/>
      <c r="Y845" s="67"/>
      <c r="Z845" s="67"/>
    </row>
    <row r="846" spans="10:26" ht="15.75" customHeight="1">
      <c r="J846" s="189"/>
      <c r="K846" s="197"/>
      <c r="O846" s="67"/>
      <c r="P846" s="67"/>
      <c r="Q846" s="67"/>
      <c r="R846" s="67"/>
      <c r="S846" s="67"/>
      <c r="T846" s="67"/>
      <c r="U846" s="67"/>
      <c r="V846" s="67"/>
      <c r="W846" s="67"/>
      <c r="X846" s="67"/>
      <c r="Y846" s="67"/>
      <c r="Z846" s="67"/>
    </row>
    <row r="847" spans="10:26" ht="15.75" customHeight="1">
      <c r="J847" s="189"/>
      <c r="K847" s="197"/>
      <c r="O847" s="67"/>
      <c r="P847" s="67"/>
      <c r="Q847" s="67"/>
      <c r="R847" s="67"/>
      <c r="S847" s="67"/>
      <c r="T847" s="67"/>
      <c r="U847" s="67"/>
      <c r="V847" s="67"/>
      <c r="W847" s="67"/>
      <c r="X847" s="67"/>
      <c r="Y847" s="67"/>
      <c r="Z847" s="67"/>
    </row>
    <row r="848" spans="10:26" ht="15.75" customHeight="1">
      <c r="J848" s="189"/>
      <c r="K848" s="197"/>
      <c r="O848" s="67"/>
      <c r="P848" s="67"/>
      <c r="Q848" s="67"/>
      <c r="R848" s="67"/>
      <c r="S848" s="67"/>
      <c r="T848" s="67"/>
      <c r="U848" s="67"/>
      <c r="V848" s="67"/>
      <c r="W848" s="67"/>
      <c r="X848" s="67"/>
      <c r="Y848" s="67"/>
      <c r="Z848" s="67"/>
    </row>
    <row r="849" spans="10:26" ht="15.75" customHeight="1">
      <c r="J849" s="189"/>
      <c r="K849" s="197"/>
      <c r="O849" s="67"/>
      <c r="P849" s="67"/>
      <c r="Q849" s="67"/>
      <c r="R849" s="67"/>
      <c r="S849" s="67"/>
      <c r="T849" s="67"/>
      <c r="U849" s="67"/>
      <c r="V849" s="67"/>
      <c r="W849" s="67"/>
      <c r="X849" s="67"/>
      <c r="Y849" s="67"/>
      <c r="Z849" s="67"/>
    </row>
    <row r="850" spans="10:26" ht="15.75" customHeight="1">
      <c r="J850" s="189"/>
      <c r="K850" s="197"/>
      <c r="O850" s="67"/>
      <c r="P850" s="67"/>
      <c r="Q850" s="67"/>
      <c r="R850" s="67"/>
      <c r="S850" s="67"/>
      <c r="T850" s="67"/>
      <c r="U850" s="67"/>
      <c r="V850" s="67"/>
      <c r="W850" s="67"/>
      <c r="X850" s="67"/>
      <c r="Y850" s="67"/>
      <c r="Z850" s="67"/>
    </row>
    <row r="851" spans="10:26" ht="15.75" customHeight="1">
      <c r="J851" s="189"/>
      <c r="K851" s="197"/>
      <c r="O851" s="67"/>
      <c r="P851" s="67"/>
      <c r="Q851" s="67"/>
      <c r="R851" s="67"/>
      <c r="S851" s="67"/>
      <c r="T851" s="67"/>
      <c r="U851" s="67"/>
      <c r="V851" s="67"/>
      <c r="W851" s="67"/>
      <c r="X851" s="67"/>
      <c r="Y851" s="67"/>
      <c r="Z851" s="67"/>
    </row>
    <row r="852" spans="10:26" ht="15.75" customHeight="1">
      <c r="J852" s="189"/>
      <c r="K852" s="197"/>
      <c r="O852" s="67"/>
      <c r="P852" s="67"/>
      <c r="Q852" s="67"/>
      <c r="R852" s="67"/>
      <c r="S852" s="67"/>
      <c r="T852" s="67"/>
      <c r="U852" s="67"/>
      <c r="V852" s="67"/>
      <c r="W852" s="67"/>
      <c r="X852" s="67"/>
      <c r="Y852" s="67"/>
      <c r="Z852" s="67"/>
    </row>
    <row r="853" spans="10:26" ht="15.75" customHeight="1">
      <c r="J853" s="189"/>
      <c r="K853" s="197"/>
      <c r="O853" s="67"/>
      <c r="P853" s="67"/>
      <c r="Q853" s="67"/>
      <c r="R853" s="67"/>
      <c r="S853" s="67"/>
      <c r="T853" s="67"/>
      <c r="U853" s="67"/>
      <c r="V853" s="67"/>
      <c r="W853" s="67"/>
      <c r="X853" s="67"/>
      <c r="Y853" s="67"/>
      <c r="Z853" s="67"/>
    </row>
    <row r="854" spans="10:26" ht="15.75" customHeight="1">
      <c r="J854" s="189"/>
      <c r="K854" s="197"/>
      <c r="O854" s="67"/>
      <c r="P854" s="67"/>
      <c r="Q854" s="67"/>
      <c r="R854" s="67"/>
      <c r="S854" s="67"/>
      <c r="T854" s="67"/>
      <c r="U854" s="67"/>
      <c r="V854" s="67"/>
      <c r="W854" s="67"/>
      <c r="X854" s="67"/>
      <c r="Y854" s="67"/>
      <c r="Z854" s="67"/>
    </row>
    <row r="855" spans="10:26" ht="15.75" customHeight="1">
      <c r="J855" s="189"/>
      <c r="K855" s="197"/>
      <c r="O855" s="67"/>
      <c r="P855" s="67"/>
      <c r="Q855" s="67"/>
      <c r="R855" s="67"/>
      <c r="S855" s="67"/>
      <c r="T855" s="67"/>
      <c r="U855" s="67"/>
      <c r="V855" s="67"/>
      <c r="W855" s="67"/>
      <c r="X855" s="67"/>
      <c r="Y855" s="67"/>
      <c r="Z855" s="67"/>
    </row>
    <row r="856" spans="10:26" ht="15.75" customHeight="1">
      <c r="J856" s="189"/>
      <c r="K856" s="197"/>
      <c r="O856" s="67"/>
      <c r="P856" s="67"/>
      <c r="Q856" s="67"/>
      <c r="R856" s="67"/>
      <c r="S856" s="67"/>
      <c r="T856" s="67"/>
      <c r="U856" s="67"/>
      <c r="V856" s="67"/>
      <c r="W856" s="67"/>
      <c r="X856" s="67"/>
      <c r="Y856" s="67"/>
      <c r="Z856" s="67"/>
    </row>
    <row r="857" spans="10:26" ht="15.75" customHeight="1">
      <c r="J857" s="189"/>
      <c r="K857" s="197"/>
      <c r="O857" s="67"/>
      <c r="P857" s="67"/>
      <c r="Q857" s="67"/>
      <c r="R857" s="67"/>
      <c r="S857" s="67"/>
      <c r="T857" s="67"/>
      <c r="U857" s="67"/>
      <c r="V857" s="67"/>
      <c r="W857" s="67"/>
      <c r="X857" s="67"/>
      <c r="Y857" s="67"/>
      <c r="Z857" s="67"/>
    </row>
    <row r="858" spans="10:26" ht="15.75" customHeight="1">
      <c r="J858" s="189"/>
      <c r="K858" s="197"/>
      <c r="O858" s="67"/>
      <c r="P858" s="67"/>
      <c r="Q858" s="67"/>
      <c r="R858" s="67"/>
      <c r="S858" s="67"/>
      <c r="T858" s="67"/>
      <c r="U858" s="67"/>
      <c r="V858" s="67"/>
      <c r="W858" s="67"/>
      <c r="X858" s="67"/>
      <c r="Y858" s="67"/>
      <c r="Z858" s="67"/>
    </row>
    <row r="859" spans="10:26" ht="15.75" customHeight="1">
      <c r="J859" s="189"/>
      <c r="K859" s="197"/>
      <c r="O859" s="67"/>
      <c r="P859" s="67"/>
      <c r="Q859" s="67"/>
      <c r="R859" s="67"/>
      <c r="S859" s="67"/>
      <c r="T859" s="67"/>
      <c r="U859" s="67"/>
      <c r="V859" s="67"/>
      <c r="W859" s="67"/>
      <c r="X859" s="67"/>
      <c r="Y859" s="67"/>
      <c r="Z859" s="67"/>
    </row>
    <row r="860" spans="10:26" ht="15.75" customHeight="1">
      <c r="J860" s="189"/>
      <c r="K860" s="197"/>
      <c r="O860" s="67"/>
      <c r="P860" s="67"/>
      <c r="Q860" s="67"/>
      <c r="R860" s="67"/>
      <c r="S860" s="67"/>
      <c r="T860" s="67"/>
      <c r="U860" s="67"/>
      <c r="V860" s="67"/>
      <c r="W860" s="67"/>
      <c r="X860" s="67"/>
      <c r="Y860" s="67"/>
      <c r="Z860" s="67"/>
    </row>
    <row r="861" spans="10:26" ht="15.75" customHeight="1">
      <c r="J861" s="189"/>
      <c r="K861" s="197"/>
      <c r="O861" s="67"/>
      <c r="P861" s="67"/>
      <c r="Q861" s="67"/>
      <c r="R861" s="67"/>
      <c r="S861" s="67"/>
      <c r="T861" s="67"/>
      <c r="U861" s="67"/>
      <c r="V861" s="67"/>
      <c r="W861" s="67"/>
      <c r="X861" s="67"/>
      <c r="Y861" s="67"/>
      <c r="Z861" s="67"/>
    </row>
    <row r="862" spans="10:26" ht="15.75" customHeight="1">
      <c r="J862" s="189"/>
      <c r="K862" s="197"/>
      <c r="O862" s="67"/>
      <c r="P862" s="67"/>
      <c r="Q862" s="67"/>
      <c r="R862" s="67"/>
      <c r="S862" s="67"/>
      <c r="T862" s="67"/>
      <c r="U862" s="67"/>
      <c r="V862" s="67"/>
      <c r="W862" s="67"/>
      <c r="X862" s="67"/>
      <c r="Y862" s="67"/>
      <c r="Z862" s="67"/>
    </row>
    <row r="863" spans="10:26" ht="15.75" customHeight="1">
      <c r="J863" s="189"/>
      <c r="K863" s="197"/>
      <c r="O863" s="67"/>
      <c r="P863" s="67"/>
      <c r="Q863" s="67"/>
      <c r="R863" s="67"/>
      <c r="S863" s="67"/>
      <c r="T863" s="67"/>
      <c r="U863" s="67"/>
      <c r="V863" s="67"/>
      <c r="W863" s="67"/>
      <c r="X863" s="67"/>
      <c r="Y863" s="67"/>
      <c r="Z863" s="67"/>
    </row>
    <row r="864" spans="10:26" ht="15.75" customHeight="1">
      <c r="J864" s="189"/>
      <c r="K864" s="197"/>
      <c r="O864" s="67"/>
      <c r="P864" s="67"/>
      <c r="Q864" s="67"/>
      <c r="R864" s="67"/>
      <c r="S864" s="67"/>
      <c r="T864" s="67"/>
      <c r="U864" s="67"/>
      <c r="V864" s="67"/>
      <c r="W864" s="67"/>
      <c r="X864" s="67"/>
      <c r="Y864" s="67"/>
      <c r="Z864" s="67"/>
    </row>
    <row r="865" spans="10:26" ht="15.75" customHeight="1">
      <c r="J865" s="189"/>
      <c r="K865" s="197"/>
      <c r="O865" s="67"/>
      <c r="P865" s="67"/>
      <c r="Q865" s="67"/>
      <c r="R865" s="67"/>
      <c r="S865" s="67"/>
      <c r="T865" s="67"/>
      <c r="U865" s="67"/>
      <c r="V865" s="67"/>
      <c r="W865" s="67"/>
      <c r="X865" s="67"/>
      <c r="Y865" s="67"/>
      <c r="Z865" s="67"/>
    </row>
    <row r="866" spans="10:26" ht="15.75" customHeight="1">
      <c r="J866" s="189"/>
      <c r="K866" s="197"/>
      <c r="O866" s="67"/>
      <c r="P866" s="67"/>
      <c r="Q866" s="67"/>
      <c r="R866" s="67"/>
      <c r="S866" s="67"/>
      <c r="T866" s="67"/>
      <c r="U866" s="67"/>
      <c r="V866" s="67"/>
      <c r="W866" s="67"/>
      <c r="X866" s="67"/>
      <c r="Y866" s="67"/>
      <c r="Z866" s="67"/>
    </row>
    <row r="867" spans="10:26" ht="15.75" customHeight="1">
      <c r="J867" s="189"/>
      <c r="K867" s="197"/>
      <c r="O867" s="67"/>
      <c r="P867" s="67"/>
      <c r="Q867" s="67"/>
      <c r="R867" s="67"/>
      <c r="S867" s="67"/>
      <c r="T867" s="67"/>
      <c r="U867" s="67"/>
      <c r="V867" s="67"/>
      <c r="W867" s="67"/>
      <c r="X867" s="67"/>
      <c r="Y867" s="67"/>
      <c r="Z867" s="67"/>
    </row>
    <row r="868" spans="10:26" ht="15.75" customHeight="1">
      <c r="J868" s="189"/>
      <c r="K868" s="197"/>
      <c r="O868" s="67"/>
      <c r="P868" s="67"/>
      <c r="Q868" s="67"/>
      <c r="R868" s="67"/>
      <c r="S868" s="67"/>
      <c r="T868" s="67"/>
      <c r="U868" s="67"/>
      <c r="V868" s="67"/>
      <c r="W868" s="67"/>
      <c r="X868" s="67"/>
      <c r="Y868" s="67"/>
      <c r="Z868" s="67"/>
    </row>
    <row r="869" spans="10:26" ht="15.75" customHeight="1">
      <c r="J869" s="189"/>
      <c r="K869" s="197"/>
      <c r="O869" s="67"/>
      <c r="P869" s="67"/>
      <c r="Q869" s="67"/>
      <c r="R869" s="67"/>
      <c r="S869" s="67"/>
      <c r="T869" s="67"/>
      <c r="U869" s="67"/>
      <c r="V869" s="67"/>
      <c r="W869" s="67"/>
      <c r="X869" s="67"/>
      <c r="Y869" s="67"/>
      <c r="Z869" s="67"/>
    </row>
    <row r="870" spans="10:26" ht="15.75" customHeight="1">
      <c r="J870" s="189"/>
      <c r="K870" s="197"/>
      <c r="O870" s="67"/>
      <c r="P870" s="67"/>
      <c r="Q870" s="67"/>
      <c r="R870" s="67"/>
      <c r="S870" s="67"/>
      <c r="T870" s="67"/>
      <c r="U870" s="67"/>
      <c r="V870" s="67"/>
      <c r="W870" s="67"/>
      <c r="X870" s="67"/>
      <c r="Y870" s="67"/>
      <c r="Z870" s="67"/>
    </row>
    <row r="871" spans="10:26" ht="15.75" customHeight="1">
      <c r="J871" s="189"/>
      <c r="K871" s="197"/>
      <c r="O871" s="67"/>
      <c r="P871" s="67"/>
      <c r="Q871" s="67"/>
      <c r="R871" s="67"/>
      <c r="S871" s="67"/>
      <c r="T871" s="67"/>
      <c r="U871" s="67"/>
      <c r="V871" s="67"/>
      <c r="W871" s="67"/>
      <c r="X871" s="67"/>
      <c r="Y871" s="67"/>
      <c r="Z871" s="67"/>
    </row>
    <row r="872" spans="10:26" ht="15.75" customHeight="1">
      <c r="J872" s="189"/>
      <c r="K872" s="197"/>
      <c r="O872" s="67"/>
      <c r="P872" s="67"/>
      <c r="Q872" s="67"/>
      <c r="R872" s="67"/>
      <c r="S872" s="67"/>
      <c r="T872" s="67"/>
      <c r="U872" s="67"/>
      <c r="V872" s="67"/>
      <c r="W872" s="67"/>
      <c r="X872" s="67"/>
      <c r="Y872" s="67"/>
      <c r="Z872" s="67"/>
    </row>
    <row r="873" spans="10:26" ht="15.75" customHeight="1">
      <c r="J873" s="189"/>
      <c r="K873" s="197"/>
      <c r="O873" s="67"/>
      <c r="P873" s="67"/>
      <c r="Q873" s="67"/>
      <c r="R873" s="67"/>
      <c r="S873" s="67"/>
      <c r="T873" s="67"/>
      <c r="U873" s="67"/>
      <c r="V873" s="67"/>
      <c r="W873" s="67"/>
      <c r="X873" s="67"/>
      <c r="Y873" s="67"/>
      <c r="Z873" s="67"/>
    </row>
    <row r="874" spans="10:26" ht="15.75" customHeight="1">
      <c r="J874" s="189"/>
      <c r="K874" s="197"/>
      <c r="O874" s="67"/>
      <c r="P874" s="67"/>
      <c r="Q874" s="67"/>
      <c r="R874" s="67"/>
      <c r="S874" s="67"/>
      <c r="T874" s="67"/>
      <c r="U874" s="67"/>
      <c r="V874" s="67"/>
      <c r="W874" s="67"/>
      <c r="X874" s="67"/>
      <c r="Y874" s="67"/>
      <c r="Z874" s="67"/>
    </row>
    <row r="875" spans="10:26" ht="15.75" customHeight="1">
      <c r="J875" s="189"/>
      <c r="K875" s="197"/>
      <c r="O875" s="67"/>
      <c r="P875" s="67"/>
      <c r="Q875" s="67"/>
      <c r="R875" s="67"/>
      <c r="S875" s="67"/>
      <c r="T875" s="67"/>
      <c r="U875" s="67"/>
      <c r="V875" s="67"/>
      <c r="W875" s="67"/>
      <c r="X875" s="67"/>
      <c r="Y875" s="67"/>
      <c r="Z875" s="67"/>
    </row>
    <row r="876" spans="10:26" ht="15.75" customHeight="1">
      <c r="J876" s="189"/>
      <c r="K876" s="197"/>
      <c r="O876" s="67"/>
      <c r="P876" s="67"/>
      <c r="Q876" s="67"/>
      <c r="R876" s="67"/>
      <c r="S876" s="67"/>
      <c r="T876" s="67"/>
      <c r="U876" s="67"/>
      <c r="V876" s="67"/>
      <c r="W876" s="67"/>
      <c r="X876" s="67"/>
      <c r="Y876" s="67"/>
      <c r="Z876" s="67"/>
    </row>
    <row r="877" spans="10:26" ht="15.75" customHeight="1">
      <c r="J877" s="189"/>
      <c r="K877" s="197"/>
      <c r="O877" s="67"/>
      <c r="P877" s="67"/>
      <c r="Q877" s="67"/>
      <c r="R877" s="67"/>
      <c r="S877" s="67"/>
      <c r="T877" s="67"/>
      <c r="U877" s="67"/>
      <c r="V877" s="67"/>
      <c r="W877" s="67"/>
      <c r="X877" s="67"/>
      <c r="Y877" s="67"/>
      <c r="Z877" s="67"/>
    </row>
    <row r="878" spans="10:26" ht="15.75" customHeight="1">
      <c r="J878" s="189"/>
      <c r="K878" s="197"/>
      <c r="O878" s="67"/>
      <c r="P878" s="67"/>
      <c r="Q878" s="67"/>
      <c r="R878" s="67"/>
      <c r="S878" s="67"/>
      <c r="T878" s="67"/>
      <c r="U878" s="67"/>
      <c r="V878" s="67"/>
      <c r="W878" s="67"/>
      <c r="X878" s="67"/>
      <c r="Y878" s="67"/>
      <c r="Z878" s="67"/>
    </row>
    <row r="879" spans="10:26" ht="15.75" customHeight="1">
      <c r="J879" s="189"/>
      <c r="K879" s="197"/>
      <c r="O879" s="67"/>
      <c r="P879" s="67"/>
      <c r="Q879" s="67"/>
      <c r="R879" s="67"/>
      <c r="S879" s="67"/>
      <c r="T879" s="67"/>
      <c r="U879" s="67"/>
      <c r="V879" s="67"/>
      <c r="W879" s="67"/>
      <c r="X879" s="67"/>
      <c r="Y879" s="67"/>
      <c r="Z879" s="67"/>
    </row>
    <row r="880" spans="10:26" ht="15.75" customHeight="1">
      <c r="J880" s="189"/>
      <c r="K880" s="197"/>
      <c r="O880" s="67"/>
      <c r="P880" s="67"/>
      <c r="Q880" s="67"/>
      <c r="R880" s="67"/>
      <c r="S880" s="67"/>
      <c r="T880" s="67"/>
      <c r="U880" s="67"/>
      <c r="V880" s="67"/>
      <c r="W880" s="67"/>
      <c r="X880" s="67"/>
      <c r="Y880" s="67"/>
      <c r="Z880" s="67"/>
    </row>
    <row r="881" spans="10:26" ht="15.75" customHeight="1">
      <c r="J881" s="189"/>
      <c r="K881" s="197"/>
      <c r="O881" s="67"/>
      <c r="P881" s="67"/>
      <c r="Q881" s="67"/>
      <c r="R881" s="67"/>
      <c r="S881" s="67"/>
      <c r="T881" s="67"/>
      <c r="U881" s="67"/>
      <c r="V881" s="67"/>
      <c r="W881" s="67"/>
      <c r="X881" s="67"/>
      <c r="Y881" s="67"/>
      <c r="Z881" s="67"/>
    </row>
    <row r="882" spans="10:26" ht="15.75" customHeight="1">
      <c r="J882" s="189"/>
      <c r="K882" s="197"/>
      <c r="O882" s="67"/>
      <c r="P882" s="67"/>
      <c r="Q882" s="67"/>
      <c r="R882" s="67"/>
      <c r="S882" s="67"/>
      <c r="T882" s="67"/>
      <c r="U882" s="67"/>
      <c r="V882" s="67"/>
      <c r="W882" s="67"/>
      <c r="X882" s="67"/>
      <c r="Y882" s="67"/>
      <c r="Z882" s="67"/>
    </row>
    <row r="883" spans="10:26" ht="15.75" customHeight="1">
      <c r="J883" s="189"/>
      <c r="K883" s="197"/>
      <c r="O883" s="67"/>
      <c r="P883" s="67"/>
      <c r="Q883" s="67"/>
      <c r="R883" s="67"/>
      <c r="S883" s="67"/>
      <c r="T883" s="67"/>
      <c r="U883" s="67"/>
      <c r="V883" s="67"/>
      <c r="W883" s="67"/>
      <c r="X883" s="67"/>
      <c r="Y883" s="67"/>
      <c r="Z883" s="67"/>
    </row>
    <row r="884" spans="10:26" ht="15.75" customHeight="1">
      <c r="J884" s="189"/>
      <c r="K884" s="197"/>
      <c r="O884" s="67"/>
      <c r="P884" s="67"/>
      <c r="Q884" s="67"/>
      <c r="R884" s="67"/>
      <c r="S884" s="67"/>
      <c r="T884" s="67"/>
      <c r="U884" s="67"/>
      <c r="V884" s="67"/>
      <c r="W884" s="67"/>
      <c r="X884" s="67"/>
      <c r="Y884" s="67"/>
      <c r="Z884" s="67"/>
    </row>
    <row r="885" spans="10:26" ht="15.75" customHeight="1">
      <c r="J885" s="189"/>
      <c r="K885" s="197"/>
      <c r="O885" s="67"/>
      <c r="P885" s="67"/>
      <c r="Q885" s="67"/>
      <c r="R885" s="67"/>
      <c r="S885" s="67"/>
      <c r="T885" s="67"/>
      <c r="U885" s="67"/>
      <c r="V885" s="67"/>
      <c r="W885" s="67"/>
      <c r="X885" s="67"/>
      <c r="Y885" s="67"/>
      <c r="Z885" s="67"/>
    </row>
    <row r="886" spans="10:26" ht="15.75" customHeight="1">
      <c r="J886" s="189"/>
      <c r="K886" s="197"/>
      <c r="O886" s="67"/>
      <c r="P886" s="67"/>
      <c r="Q886" s="67"/>
      <c r="R886" s="67"/>
      <c r="S886" s="67"/>
      <c r="T886" s="67"/>
      <c r="U886" s="67"/>
      <c r="V886" s="67"/>
      <c r="W886" s="67"/>
      <c r="X886" s="67"/>
      <c r="Y886" s="67"/>
      <c r="Z886" s="67"/>
    </row>
    <row r="887" spans="10:26" ht="15.75" customHeight="1">
      <c r="J887" s="189"/>
      <c r="K887" s="197"/>
      <c r="O887" s="67"/>
      <c r="P887" s="67"/>
      <c r="Q887" s="67"/>
      <c r="R887" s="67"/>
      <c r="S887" s="67"/>
      <c r="T887" s="67"/>
      <c r="U887" s="67"/>
      <c r="V887" s="67"/>
      <c r="W887" s="67"/>
      <c r="X887" s="67"/>
      <c r="Y887" s="67"/>
      <c r="Z887" s="67"/>
    </row>
    <row r="888" spans="10:26" ht="15.75" customHeight="1">
      <c r="J888" s="189"/>
      <c r="K888" s="197"/>
      <c r="O888" s="67"/>
      <c r="P888" s="67"/>
      <c r="Q888" s="67"/>
      <c r="R888" s="67"/>
      <c r="S888" s="67"/>
      <c r="T888" s="67"/>
      <c r="U888" s="67"/>
      <c r="V888" s="67"/>
      <c r="W888" s="67"/>
      <c r="X888" s="67"/>
      <c r="Y888" s="67"/>
      <c r="Z888" s="67"/>
    </row>
    <row r="889" spans="10:26" ht="15.75" customHeight="1">
      <c r="J889" s="189"/>
      <c r="K889" s="197"/>
      <c r="O889" s="67"/>
      <c r="P889" s="67"/>
      <c r="Q889" s="67"/>
      <c r="R889" s="67"/>
      <c r="S889" s="67"/>
      <c r="T889" s="67"/>
      <c r="U889" s="67"/>
      <c r="V889" s="67"/>
      <c r="W889" s="67"/>
      <c r="X889" s="67"/>
      <c r="Y889" s="67"/>
      <c r="Z889" s="67"/>
    </row>
    <row r="890" spans="10:26" ht="15.75" customHeight="1">
      <c r="J890" s="189"/>
      <c r="K890" s="197"/>
      <c r="O890" s="67"/>
      <c r="P890" s="67"/>
      <c r="Q890" s="67"/>
      <c r="R890" s="67"/>
      <c r="S890" s="67"/>
      <c r="T890" s="67"/>
      <c r="U890" s="67"/>
      <c r="V890" s="67"/>
      <c r="W890" s="67"/>
      <c r="X890" s="67"/>
      <c r="Y890" s="67"/>
      <c r="Z890" s="67"/>
    </row>
    <row r="891" spans="10:26" ht="15.75" customHeight="1">
      <c r="J891" s="189"/>
      <c r="K891" s="197"/>
      <c r="O891" s="67"/>
      <c r="P891" s="67"/>
      <c r="Q891" s="67"/>
      <c r="R891" s="67"/>
      <c r="S891" s="67"/>
      <c r="T891" s="67"/>
      <c r="U891" s="67"/>
      <c r="V891" s="67"/>
      <c r="W891" s="67"/>
      <c r="X891" s="67"/>
      <c r="Y891" s="67"/>
      <c r="Z891" s="67"/>
    </row>
    <row r="892" spans="10:26" ht="15.75" customHeight="1">
      <c r="J892" s="189"/>
      <c r="K892" s="197"/>
      <c r="O892" s="67"/>
      <c r="P892" s="67"/>
      <c r="Q892" s="67"/>
      <c r="R892" s="67"/>
      <c r="S892" s="67"/>
      <c r="T892" s="67"/>
      <c r="U892" s="67"/>
      <c r="V892" s="67"/>
      <c r="W892" s="67"/>
      <c r="X892" s="67"/>
      <c r="Y892" s="67"/>
      <c r="Z892" s="67"/>
    </row>
    <row r="893" spans="10:26" ht="15.75" customHeight="1">
      <c r="J893" s="189"/>
      <c r="K893" s="197"/>
      <c r="O893" s="67"/>
      <c r="P893" s="67"/>
      <c r="Q893" s="67"/>
      <c r="R893" s="67"/>
      <c r="S893" s="67"/>
      <c r="T893" s="67"/>
      <c r="U893" s="67"/>
      <c r="V893" s="67"/>
      <c r="W893" s="67"/>
      <c r="X893" s="67"/>
      <c r="Y893" s="67"/>
      <c r="Z893" s="67"/>
    </row>
    <row r="894" spans="10:26" ht="15.75" customHeight="1">
      <c r="J894" s="189"/>
      <c r="K894" s="197"/>
      <c r="O894" s="67"/>
      <c r="P894" s="67"/>
      <c r="Q894" s="67"/>
      <c r="R894" s="67"/>
      <c r="S894" s="67"/>
      <c r="T894" s="67"/>
      <c r="U894" s="67"/>
      <c r="V894" s="67"/>
      <c r="W894" s="67"/>
      <c r="X894" s="67"/>
      <c r="Y894" s="67"/>
      <c r="Z894" s="67"/>
    </row>
    <row r="895" spans="10:26" ht="15.75" customHeight="1">
      <c r="J895" s="189"/>
      <c r="K895" s="197"/>
      <c r="O895" s="67"/>
      <c r="P895" s="67"/>
      <c r="Q895" s="67"/>
      <c r="R895" s="67"/>
      <c r="S895" s="67"/>
      <c r="T895" s="67"/>
      <c r="U895" s="67"/>
      <c r="V895" s="67"/>
      <c r="W895" s="67"/>
      <c r="X895" s="67"/>
      <c r="Y895" s="67"/>
      <c r="Z895" s="67"/>
    </row>
    <row r="896" spans="10:26" ht="15.75" customHeight="1">
      <c r="J896" s="189"/>
      <c r="K896" s="197"/>
      <c r="O896" s="67"/>
      <c r="P896" s="67"/>
      <c r="Q896" s="67"/>
      <c r="R896" s="67"/>
      <c r="S896" s="67"/>
      <c r="T896" s="67"/>
      <c r="U896" s="67"/>
      <c r="V896" s="67"/>
      <c r="W896" s="67"/>
      <c r="X896" s="67"/>
      <c r="Y896" s="67"/>
      <c r="Z896" s="67"/>
    </row>
    <row r="897" spans="10:26" ht="15.75" customHeight="1">
      <c r="J897" s="189"/>
      <c r="K897" s="197"/>
      <c r="O897" s="67"/>
      <c r="P897" s="67"/>
      <c r="Q897" s="67"/>
      <c r="R897" s="67"/>
      <c r="S897" s="67"/>
      <c r="T897" s="67"/>
      <c r="U897" s="67"/>
      <c r="V897" s="67"/>
      <c r="W897" s="67"/>
      <c r="X897" s="67"/>
      <c r="Y897" s="67"/>
      <c r="Z897" s="67"/>
    </row>
    <row r="898" spans="10:26" ht="15.75" customHeight="1">
      <c r="J898" s="189"/>
      <c r="K898" s="197"/>
      <c r="O898" s="67"/>
      <c r="P898" s="67"/>
      <c r="Q898" s="67"/>
      <c r="R898" s="67"/>
      <c r="S898" s="67"/>
      <c r="T898" s="67"/>
      <c r="U898" s="67"/>
      <c r="V898" s="67"/>
      <c r="W898" s="67"/>
      <c r="X898" s="67"/>
      <c r="Y898" s="67"/>
      <c r="Z898" s="67"/>
    </row>
    <row r="899" spans="10:26" ht="15.75" customHeight="1">
      <c r="J899" s="189"/>
      <c r="K899" s="197"/>
      <c r="O899" s="67"/>
      <c r="P899" s="67"/>
      <c r="Q899" s="67"/>
      <c r="R899" s="67"/>
      <c r="S899" s="67"/>
      <c r="T899" s="67"/>
      <c r="U899" s="67"/>
      <c r="V899" s="67"/>
      <c r="W899" s="67"/>
      <c r="X899" s="67"/>
      <c r="Y899" s="67"/>
      <c r="Z899" s="67"/>
    </row>
    <row r="900" spans="10:26" ht="15.75" customHeight="1">
      <c r="J900" s="189"/>
      <c r="K900" s="197"/>
      <c r="O900" s="67"/>
      <c r="P900" s="67"/>
      <c r="Q900" s="67"/>
      <c r="R900" s="67"/>
      <c r="S900" s="67"/>
      <c r="T900" s="67"/>
      <c r="U900" s="67"/>
      <c r="V900" s="67"/>
      <c r="W900" s="67"/>
      <c r="X900" s="67"/>
      <c r="Y900" s="67"/>
      <c r="Z900" s="67"/>
    </row>
    <row r="901" spans="10:26" ht="15.75" customHeight="1">
      <c r="J901" s="189"/>
      <c r="K901" s="197"/>
      <c r="O901" s="67"/>
      <c r="P901" s="67"/>
      <c r="Q901" s="67"/>
      <c r="R901" s="67"/>
      <c r="S901" s="67"/>
      <c r="T901" s="67"/>
      <c r="U901" s="67"/>
      <c r="V901" s="67"/>
      <c r="W901" s="67"/>
      <c r="X901" s="67"/>
      <c r="Y901" s="67"/>
      <c r="Z901" s="67"/>
    </row>
    <row r="902" spans="10:26" ht="15.75" customHeight="1">
      <c r="J902" s="189"/>
      <c r="K902" s="197"/>
      <c r="O902" s="67"/>
      <c r="P902" s="67"/>
      <c r="Q902" s="67"/>
      <c r="R902" s="67"/>
      <c r="S902" s="67"/>
      <c r="T902" s="67"/>
      <c r="U902" s="67"/>
      <c r="V902" s="67"/>
      <c r="W902" s="67"/>
      <c r="X902" s="67"/>
      <c r="Y902" s="67"/>
      <c r="Z902" s="67"/>
    </row>
    <row r="903" spans="10:26" ht="15.75" customHeight="1">
      <c r="J903" s="189"/>
      <c r="K903" s="197"/>
      <c r="O903" s="67"/>
      <c r="P903" s="67"/>
      <c r="Q903" s="67"/>
      <c r="R903" s="67"/>
      <c r="S903" s="67"/>
      <c r="T903" s="67"/>
      <c r="U903" s="67"/>
      <c r="V903" s="67"/>
      <c r="W903" s="67"/>
      <c r="X903" s="67"/>
      <c r="Y903" s="67"/>
      <c r="Z903" s="67"/>
    </row>
    <row r="904" spans="10:26" ht="15.75" customHeight="1">
      <c r="J904" s="189"/>
      <c r="K904" s="197"/>
      <c r="O904" s="67"/>
      <c r="P904" s="67"/>
      <c r="Q904" s="67"/>
      <c r="R904" s="67"/>
      <c r="S904" s="67"/>
      <c r="T904" s="67"/>
      <c r="U904" s="67"/>
      <c r="V904" s="67"/>
      <c r="W904" s="67"/>
      <c r="X904" s="67"/>
      <c r="Y904" s="67"/>
      <c r="Z904" s="67"/>
    </row>
    <row r="905" spans="10:26" ht="15.75" customHeight="1">
      <c r="J905" s="189"/>
      <c r="K905" s="197"/>
      <c r="O905" s="67"/>
      <c r="P905" s="67"/>
      <c r="Q905" s="67"/>
      <c r="R905" s="67"/>
      <c r="S905" s="67"/>
      <c r="T905" s="67"/>
      <c r="U905" s="67"/>
      <c r="V905" s="67"/>
      <c r="W905" s="67"/>
      <c r="X905" s="67"/>
      <c r="Y905" s="67"/>
      <c r="Z905" s="67"/>
    </row>
    <row r="906" spans="10:26" ht="15.75" customHeight="1">
      <c r="J906" s="189"/>
      <c r="K906" s="197"/>
      <c r="O906" s="67"/>
      <c r="P906" s="67"/>
      <c r="Q906" s="67"/>
      <c r="R906" s="67"/>
      <c r="S906" s="67"/>
      <c r="T906" s="67"/>
      <c r="U906" s="67"/>
      <c r="V906" s="67"/>
      <c r="W906" s="67"/>
      <c r="X906" s="67"/>
      <c r="Y906" s="67"/>
      <c r="Z906" s="67"/>
    </row>
    <row r="907" spans="10:26" ht="15.75" customHeight="1">
      <c r="J907" s="189"/>
      <c r="K907" s="197"/>
      <c r="O907" s="67"/>
      <c r="P907" s="67"/>
      <c r="Q907" s="67"/>
      <c r="R907" s="67"/>
      <c r="S907" s="67"/>
      <c r="T907" s="67"/>
      <c r="U907" s="67"/>
      <c r="V907" s="67"/>
      <c r="W907" s="67"/>
      <c r="X907" s="67"/>
      <c r="Y907" s="67"/>
      <c r="Z907" s="67"/>
    </row>
    <row r="908" spans="10:26" ht="15.75" customHeight="1">
      <c r="J908" s="189"/>
      <c r="K908" s="197"/>
      <c r="O908" s="67"/>
      <c r="P908" s="67"/>
      <c r="Q908" s="67"/>
      <c r="R908" s="67"/>
      <c r="S908" s="67"/>
      <c r="T908" s="67"/>
      <c r="U908" s="67"/>
      <c r="V908" s="67"/>
      <c r="W908" s="67"/>
      <c r="X908" s="67"/>
      <c r="Y908" s="67"/>
      <c r="Z908" s="67"/>
    </row>
    <row r="909" spans="10:26" ht="15.75" customHeight="1">
      <c r="J909" s="189"/>
      <c r="K909" s="197"/>
      <c r="O909" s="67"/>
      <c r="P909" s="67"/>
      <c r="Q909" s="67"/>
      <c r="R909" s="67"/>
      <c r="S909" s="67"/>
      <c r="T909" s="67"/>
      <c r="U909" s="67"/>
      <c r="V909" s="67"/>
      <c r="W909" s="67"/>
      <c r="X909" s="67"/>
      <c r="Y909" s="67"/>
      <c r="Z909" s="67"/>
    </row>
    <row r="910" spans="10:26" ht="15.75" customHeight="1">
      <c r="J910" s="189"/>
      <c r="K910" s="197"/>
      <c r="O910" s="67"/>
      <c r="P910" s="67"/>
      <c r="Q910" s="67"/>
      <c r="R910" s="67"/>
      <c r="S910" s="67"/>
      <c r="T910" s="67"/>
      <c r="U910" s="67"/>
      <c r="V910" s="67"/>
      <c r="W910" s="67"/>
      <c r="X910" s="67"/>
      <c r="Y910" s="67"/>
      <c r="Z910" s="67"/>
    </row>
    <row r="911" spans="10:26" ht="15.75" customHeight="1">
      <c r="J911" s="189"/>
      <c r="K911" s="197"/>
      <c r="O911" s="67"/>
      <c r="P911" s="67"/>
      <c r="Q911" s="67"/>
      <c r="R911" s="67"/>
      <c r="S911" s="67"/>
      <c r="T911" s="67"/>
      <c r="U911" s="67"/>
      <c r="V911" s="67"/>
      <c r="W911" s="67"/>
      <c r="X911" s="67"/>
      <c r="Y911" s="67"/>
      <c r="Z911" s="67"/>
    </row>
    <row r="912" spans="10:26" ht="15.75" customHeight="1">
      <c r="J912" s="189"/>
      <c r="K912" s="197"/>
      <c r="O912" s="67"/>
      <c r="P912" s="67"/>
      <c r="Q912" s="67"/>
      <c r="R912" s="67"/>
      <c r="S912" s="67"/>
      <c r="T912" s="67"/>
      <c r="U912" s="67"/>
      <c r="V912" s="67"/>
      <c r="W912" s="67"/>
      <c r="X912" s="67"/>
      <c r="Y912" s="67"/>
      <c r="Z912" s="67"/>
    </row>
    <row r="913" spans="10:26" ht="15.75" customHeight="1">
      <c r="J913" s="189"/>
      <c r="K913" s="197"/>
      <c r="O913" s="67"/>
      <c r="P913" s="67"/>
      <c r="Q913" s="67"/>
      <c r="R913" s="67"/>
      <c r="S913" s="67"/>
      <c r="T913" s="67"/>
      <c r="U913" s="67"/>
      <c r="V913" s="67"/>
      <c r="W913" s="67"/>
      <c r="X913" s="67"/>
      <c r="Y913" s="67"/>
      <c r="Z913" s="67"/>
    </row>
    <row r="914" spans="10:26" ht="15.75" customHeight="1">
      <c r="J914" s="189"/>
      <c r="K914" s="197"/>
      <c r="O914" s="67"/>
      <c r="P914" s="67"/>
      <c r="Q914" s="67"/>
      <c r="R914" s="67"/>
      <c r="S914" s="67"/>
      <c r="T914" s="67"/>
      <c r="U914" s="67"/>
      <c r="V914" s="67"/>
      <c r="W914" s="67"/>
      <c r="X914" s="67"/>
      <c r="Y914" s="67"/>
      <c r="Z914" s="67"/>
    </row>
    <row r="915" spans="10:26" ht="15.75" customHeight="1">
      <c r="J915" s="189"/>
      <c r="K915" s="197"/>
      <c r="O915" s="67"/>
      <c r="P915" s="67"/>
      <c r="Q915" s="67"/>
      <c r="R915" s="67"/>
      <c r="S915" s="67"/>
      <c r="T915" s="67"/>
      <c r="U915" s="67"/>
      <c r="V915" s="67"/>
      <c r="W915" s="67"/>
      <c r="X915" s="67"/>
      <c r="Y915" s="67"/>
      <c r="Z915" s="67"/>
    </row>
    <row r="916" spans="10:26" ht="15.75" customHeight="1">
      <c r="J916" s="189"/>
      <c r="K916" s="197"/>
      <c r="O916" s="67"/>
      <c r="P916" s="67"/>
      <c r="Q916" s="67"/>
      <c r="R916" s="67"/>
      <c r="S916" s="67"/>
      <c r="T916" s="67"/>
      <c r="U916" s="67"/>
      <c r="V916" s="67"/>
      <c r="W916" s="67"/>
      <c r="X916" s="67"/>
      <c r="Y916" s="67"/>
      <c r="Z916" s="67"/>
    </row>
    <row r="917" spans="10:26" ht="15.75" customHeight="1">
      <c r="J917" s="189"/>
      <c r="K917" s="197"/>
      <c r="O917" s="67"/>
      <c r="P917" s="67"/>
      <c r="Q917" s="67"/>
      <c r="R917" s="67"/>
      <c r="S917" s="67"/>
      <c r="T917" s="67"/>
      <c r="U917" s="67"/>
      <c r="V917" s="67"/>
      <c r="W917" s="67"/>
      <c r="X917" s="67"/>
      <c r="Y917" s="67"/>
      <c r="Z917" s="67"/>
    </row>
    <row r="918" spans="10:26" ht="15.75" customHeight="1">
      <c r="J918" s="189"/>
      <c r="K918" s="197"/>
      <c r="O918" s="67"/>
      <c r="P918" s="67"/>
      <c r="Q918" s="67"/>
      <c r="R918" s="67"/>
      <c r="S918" s="67"/>
      <c r="T918" s="67"/>
      <c r="U918" s="67"/>
      <c r="V918" s="67"/>
      <c r="W918" s="67"/>
      <c r="X918" s="67"/>
      <c r="Y918" s="67"/>
      <c r="Z918" s="67"/>
    </row>
    <row r="919" spans="10:26" ht="15.75" customHeight="1">
      <c r="J919" s="189"/>
      <c r="K919" s="197"/>
      <c r="O919" s="67"/>
      <c r="P919" s="67"/>
      <c r="Q919" s="67"/>
      <c r="R919" s="67"/>
      <c r="S919" s="67"/>
      <c r="T919" s="67"/>
      <c r="U919" s="67"/>
      <c r="V919" s="67"/>
      <c r="W919" s="67"/>
      <c r="X919" s="67"/>
      <c r="Y919" s="67"/>
      <c r="Z919" s="67"/>
    </row>
    <row r="920" spans="10:26" ht="15.75" customHeight="1">
      <c r="J920" s="189"/>
      <c r="K920" s="197"/>
      <c r="O920" s="67"/>
      <c r="P920" s="67"/>
      <c r="Q920" s="67"/>
      <c r="R920" s="67"/>
      <c r="S920" s="67"/>
      <c r="T920" s="67"/>
      <c r="U920" s="67"/>
      <c r="V920" s="67"/>
      <c r="W920" s="67"/>
      <c r="X920" s="67"/>
      <c r="Y920" s="67"/>
      <c r="Z920" s="67"/>
    </row>
    <row r="921" spans="10:26" ht="15.75" customHeight="1">
      <c r="J921" s="189"/>
      <c r="K921" s="197"/>
      <c r="O921" s="67"/>
      <c r="P921" s="67"/>
      <c r="Q921" s="67"/>
      <c r="R921" s="67"/>
      <c r="S921" s="67"/>
      <c r="T921" s="67"/>
      <c r="U921" s="67"/>
      <c r="V921" s="67"/>
      <c r="W921" s="67"/>
      <c r="X921" s="67"/>
      <c r="Y921" s="67"/>
      <c r="Z921" s="67"/>
    </row>
    <row r="922" spans="10:26" ht="15.75" customHeight="1">
      <c r="J922" s="189"/>
      <c r="K922" s="197"/>
      <c r="O922" s="67"/>
      <c r="P922" s="67"/>
      <c r="Q922" s="67"/>
      <c r="R922" s="67"/>
      <c r="S922" s="67"/>
      <c r="T922" s="67"/>
      <c r="U922" s="67"/>
      <c r="V922" s="67"/>
      <c r="W922" s="67"/>
      <c r="X922" s="67"/>
      <c r="Y922" s="67"/>
      <c r="Z922" s="67"/>
    </row>
    <row r="923" spans="10:26" ht="15.75" customHeight="1">
      <c r="J923" s="189"/>
      <c r="K923" s="197"/>
      <c r="O923" s="67"/>
      <c r="P923" s="67"/>
      <c r="Q923" s="67"/>
      <c r="R923" s="67"/>
      <c r="S923" s="67"/>
      <c r="T923" s="67"/>
      <c r="U923" s="67"/>
      <c r="V923" s="67"/>
      <c r="W923" s="67"/>
      <c r="X923" s="67"/>
      <c r="Y923" s="67"/>
      <c r="Z923" s="67"/>
    </row>
    <row r="924" spans="10:26" ht="15.75" customHeight="1">
      <c r="J924" s="189"/>
      <c r="K924" s="197"/>
      <c r="O924" s="67"/>
      <c r="P924" s="67"/>
      <c r="Q924" s="67"/>
      <c r="R924" s="67"/>
      <c r="S924" s="67"/>
      <c r="T924" s="67"/>
      <c r="U924" s="67"/>
      <c r="V924" s="67"/>
      <c r="W924" s="67"/>
      <c r="X924" s="67"/>
      <c r="Y924" s="67"/>
      <c r="Z924" s="67"/>
    </row>
    <row r="925" spans="10:26" ht="15.75" customHeight="1">
      <c r="J925" s="189"/>
      <c r="K925" s="197"/>
      <c r="O925" s="67"/>
      <c r="P925" s="67"/>
      <c r="Q925" s="67"/>
      <c r="R925" s="67"/>
      <c r="S925" s="67"/>
      <c r="T925" s="67"/>
      <c r="U925" s="67"/>
      <c r="V925" s="67"/>
      <c r="W925" s="67"/>
      <c r="X925" s="67"/>
      <c r="Y925" s="67"/>
      <c r="Z925" s="67"/>
    </row>
    <row r="926" spans="10:26" ht="15.75" customHeight="1">
      <c r="J926" s="189"/>
      <c r="K926" s="197"/>
      <c r="O926" s="67"/>
      <c r="P926" s="67"/>
      <c r="Q926" s="67"/>
      <c r="R926" s="67"/>
      <c r="S926" s="67"/>
      <c r="T926" s="67"/>
      <c r="U926" s="67"/>
      <c r="V926" s="67"/>
      <c r="W926" s="67"/>
      <c r="X926" s="67"/>
      <c r="Y926" s="67"/>
      <c r="Z926" s="67"/>
    </row>
    <row r="927" spans="10:26" ht="15.75" customHeight="1">
      <c r="J927" s="189"/>
      <c r="K927" s="197"/>
      <c r="O927" s="67"/>
      <c r="P927" s="67"/>
      <c r="Q927" s="67"/>
      <c r="R927" s="67"/>
      <c r="S927" s="67"/>
      <c r="T927" s="67"/>
      <c r="U927" s="67"/>
      <c r="V927" s="67"/>
      <c r="W927" s="67"/>
      <c r="X927" s="67"/>
      <c r="Y927" s="67"/>
      <c r="Z927" s="67"/>
    </row>
    <row r="928" spans="10:26" ht="15.75" customHeight="1">
      <c r="J928" s="189"/>
      <c r="K928" s="197"/>
      <c r="O928" s="67"/>
      <c r="P928" s="67"/>
      <c r="Q928" s="67"/>
      <c r="R928" s="67"/>
      <c r="S928" s="67"/>
      <c r="T928" s="67"/>
      <c r="U928" s="67"/>
      <c r="V928" s="67"/>
      <c r="W928" s="67"/>
      <c r="X928" s="67"/>
      <c r="Y928" s="67"/>
      <c r="Z928" s="67"/>
    </row>
    <row r="929" spans="10:26" ht="15.75" customHeight="1">
      <c r="J929" s="189"/>
      <c r="K929" s="197"/>
      <c r="O929" s="67"/>
      <c r="P929" s="67"/>
      <c r="Q929" s="67"/>
      <c r="R929" s="67"/>
      <c r="S929" s="67"/>
      <c r="T929" s="67"/>
      <c r="U929" s="67"/>
      <c r="V929" s="67"/>
      <c r="W929" s="67"/>
      <c r="X929" s="67"/>
      <c r="Y929" s="67"/>
      <c r="Z929" s="67"/>
    </row>
    <row r="930" spans="10:26" ht="15.75" customHeight="1">
      <c r="J930" s="189"/>
      <c r="K930" s="197"/>
      <c r="O930" s="67"/>
      <c r="P930" s="67"/>
      <c r="Q930" s="67"/>
      <c r="R930" s="67"/>
      <c r="S930" s="67"/>
      <c r="T930" s="67"/>
      <c r="U930" s="67"/>
      <c r="V930" s="67"/>
      <c r="W930" s="67"/>
      <c r="X930" s="67"/>
      <c r="Y930" s="67"/>
      <c r="Z930" s="67"/>
    </row>
    <row r="931" spans="10:26" ht="15.75" customHeight="1">
      <c r="J931" s="189"/>
      <c r="K931" s="197"/>
      <c r="O931" s="67"/>
      <c r="P931" s="67"/>
      <c r="Q931" s="67"/>
      <c r="R931" s="67"/>
      <c r="S931" s="67"/>
      <c r="T931" s="67"/>
      <c r="U931" s="67"/>
      <c r="V931" s="67"/>
      <c r="W931" s="67"/>
      <c r="X931" s="67"/>
      <c r="Y931" s="67"/>
      <c r="Z931" s="67"/>
    </row>
    <row r="932" spans="10:26" ht="15.75" customHeight="1">
      <c r="J932" s="189"/>
      <c r="K932" s="197"/>
      <c r="O932" s="67"/>
      <c r="P932" s="67"/>
      <c r="Q932" s="67"/>
      <c r="R932" s="67"/>
      <c r="S932" s="67"/>
      <c r="T932" s="67"/>
      <c r="U932" s="67"/>
      <c r="V932" s="67"/>
      <c r="W932" s="67"/>
      <c r="X932" s="67"/>
      <c r="Y932" s="67"/>
      <c r="Z932" s="67"/>
    </row>
    <row r="933" spans="10:26" ht="15.75" customHeight="1">
      <c r="J933" s="189"/>
      <c r="K933" s="197"/>
      <c r="O933" s="67"/>
      <c r="P933" s="67"/>
      <c r="Q933" s="67"/>
      <c r="R933" s="67"/>
      <c r="S933" s="67"/>
      <c r="T933" s="67"/>
      <c r="U933" s="67"/>
      <c r="V933" s="67"/>
      <c r="W933" s="67"/>
      <c r="X933" s="67"/>
      <c r="Y933" s="67"/>
      <c r="Z933" s="67"/>
    </row>
    <row r="934" spans="10:26" ht="15.75" customHeight="1">
      <c r="J934" s="189"/>
      <c r="K934" s="197"/>
      <c r="O934" s="67"/>
      <c r="P934" s="67"/>
      <c r="Q934" s="67"/>
      <c r="R934" s="67"/>
      <c r="S934" s="67"/>
      <c r="T934" s="67"/>
      <c r="U934" s="67"/>
      <c r="V934" s="67"/>
      <c r="W934" s="67"/>
      <c r="X934" s="67"/>
      <c r="Y934" s="67"/>
      <c r="Z934" s="67"/>
    </row>
    <row r="935" spans="10:26" ht="15.75" customHeight="1">
      <c r="J935" s="189"/>
      <c r="K935" s="197"/>
      <c r="O935" s="67"/>
      <c r="P935" s="67"/>
      <c r="Q935" s="67"/>
      <c r="R935" s="67"/>
      <c r="S935" s="67"/>
      <c r="T935" s="67"/>
      <c r="U935" s="67"/>
      <c r="V935" s="67"/>
      <c r="W935" s="67"/>
      <c r="X935" s="67"/>
      <c r="Y935" s="67"/>
      <c r="Z935" s="67"/>
    </row>
    <row r="936" spans="10:26" ht="15.75" customHeight="1">
      <c r="J936" s="189"/>
      <c r="K936" s="197"/>
      <c r="O936" s="67"/>
      <c r="P936" s="67"/>
      <c r="Q936" s="67"/>
      <c r="R936" s="67"/>
      <c r="S936" s="67"/>
      <c r="T936" s="67"/>
      <c r="U936" s="67"/>
      <c r="V936" s="67"/>
      <c r="W936" s="67"/>
      <c r="X936" s="67"/>
      <c r="Y936" s="67"/>
      <c r="Z936" s="67"/>
    </row>
    <row r="937" spans="10:26" ht="15.75" customHeight="1">
      <c r="J937" s="189"/>
      <c r="K937" s="197"/>
      <c r="O937" s="67"/>
      <c r="P937" s="67"/>
      <c r="Q937" s="67"/>
      <c r="R937" s="67"/>
      <c r="S937" s="67"/>
      <c r="T937" s="67"/>
      <c r="U937" s="67"/>
      <c r="V937" s="67"/>
      <c r="W937" s="67"/>
      <c r="X937" s="67"/>
      <c r="Y937" s="67"/>
      <c r="Z937" s="67"/>
    </row>
    <row r="938" spans="10:26" ht="15.75" customHeight="1">
      <c r="J938" s="189"/>
      <c r="K938" s="197"/>
      <c r="O938" s="67"/>
      <c r="P938" s="67"/>
      <c r="Q938" s="67"/>
      <c r="R938" s="67"/>
      <c r="S938" s="67"/>
      <c r="T938" s="67"/>
      <c r="U938" s="67"/>
      <c r="V938" s="67"/>
      <c r="W938" s="67"/>
      <c r="X938" s="67"/>
      <c r="Y938" s="67"/>
      <c r="Z938" s="67"/>
    </row>
    <row r="939" spans="10:26" ht="15.75" customHeight="1">
      <c r="J939" s="189"/>
      <c r="K939" s="197"/>
      <c r="O939" s="67"/>
      <c r="P939" s="67"/>
      <c r="Q939" s="67"/>
      <c r="R939" s="67"/>
      <c r="S939" s="67"/>
      <c r="T939" s="67"/>
      <c r="U939" s="67"/>
      <c r="V939" s="67"/>
      <c r="W939" s="67"/>
      <c r="X939" s="67"/>
      <c r="Y939" s="67"/>
      <c r="Z939" s="67"/>
    </row>
    <row r="940" spans="10:26" ht="15.75" customHeight="1">
      <c r="J940" s="189"/>
      <c r="K940" s="197"/>
      <c r="O940" s="67"/>
      <c r="P940" s="67"/>
      <c r="Q940" s="67"/>
      <c r="R940" s="67"/>
      <c r="S940" s="67"/>
      <c r="T940" s="67"/>
      <c r="U940" s="67"/>
      <c r="V940" s="67"/>
      <c r="W940" s="67"/>
      <c r="X940" s="67"/>
      <c r="Y940" s="67"/>
      <c r="Z940" s="67"/>
    </row>
    <row r="941" spans="10:26" ht="15.75" customHeight="1">
      <c r="J941" s="189"/>
      <c r="K941" s="197"/>
      <c r="O941" s="67"/>
      <c r="P941" s="67"/>
      <c r="Q941" s="67"/>
      <c r="R941" s="67"/>
      <c r="S941" s="67"/>
      <c r="T941" s="67"/>
      <c r="U941" s="67"/>
      <c r="V941" s="67"/>
      <c r="W941" s="67"/>
      <c r="X941" s="67"/>
      <c r="Y941" s="67"/>
      <c r="Z941" s="67"/>
    </row>
    <row r="942" spans="10:26" ht="15.75" customHeight="1">
      <c r="J942" s="189"/>
      <c r="K942" s="197"/>
      <c r="O942" s="67"/>
      <c r="P942" s="67"/>
      <c r="Q942" s="67"/>
      <c r="R942" s="67"/>
      <c r="S942" s="67"/>
      <c r="T942" s="67"/>
      <c r="U942" s="67"/>
      <c r="V942" s="67"/>
      <c r="W942" s="67"/>
      <c r="X942" s="67"/>
      <c r="Y942" s="67"/>
      <c r="Z942" s="67"/>
    </row>
    <row r="943" spans="10:26" ht="15.75" customHeight="1">
      <c r="J943" s="189"/>
      <c r="K943" s="197"/>
      <c r="O943" s="67"/>
      <c r="P943" s="67"/>
      <c r="Q943" s="67"/>
      <c r="R943" s="67"/>
      <c r="S943" s="67"/>
      <c r="T943" s="67"/>
      <c r="U943" s="67"/>
      <c r="V943" s="67"/>
      <c r="W943" s="67"/>
      <c r="X943" s="67"/>
      <c r="Y943" s="67"/>
      <c r="Z943" s="67"/>
    </row>
    <row r="944" spans="10:26" ht="15.75" customHeight="1">
      <c r="J944" s="189"/>
      <c r="K944" s="197"/>
      <c r="O944" s="67"/>
      <c r="P944" s="67"/>
      <c r="Q944" s="67"/>
      <c r="R944" s="67"/>
      <c r="S944" s="67"/>
      <c r="T944" s="67"/>
      <c r="U944" s="67"/>
      <c r="V944" s="67"/>
      <c r="W944" s="67"/>
      <c r="X944" s="67"/>
      <c r="Y944" s="67"/>
      <c r="Z944" s="67"/>
    </row>
    <row r="945" spans="10:26" ht="15.75" customHeight="1">
      <c r="J945" s="189"/>
      <c r="K945" s="197"/>
      <c r="O945" s="67"/>
      <c r="P945" s="67"/>
      <c r="Q945" s="67"/>
      <c r="R945" s="67"/>
      <c r="S945" s="67"/>
      <c r="T945" s="67"/>
      <c r="U945" s="67"/>
      <c r="V945" s="67"/>
      <c r="W945" s="67"/>
      <c r="X945" s="67"/>
      <c r="Y945" s="67"/>
      <c r="Z945" s="67"/>
    </row>
    <row r="946" spans="10:26" ht="15.75" customHeight="1">
      <c r="J946" s="189"/>
      <c r="K946" s="197"/>
      <c r="O946" s="67"/>
      <c r="P946" s="67"/>
      <c r="Q946" s="67"/>
      <c r="R946" s="67"/>
      <c r="S946" s="67"/>
      <c r="T946" s="67"/>
      <c r="U946" s="67"/>
      <c r="V946" s="67"/>
      <c r="W946" s="67"/>
      <c r="X946" s="67"/>
      <c r="Y946" s="67"/>
      <c r="Z946" s="67"/>
    </row>
    <row r="947" spans="10:26" ht="15.75" customHeight="1">
      <c r="J947" s="189"/>
      <c r="K947" s="197"/>
      <c r="O947" s="67"/>
      <c r="P947" s="67"/>
      <c r="Q947" s="67"/>
      <c r="R947" s="67"/>
      <c r="S947" s="67"/>
      <c r="T947" s="67"/>
      <c r="U947" s="67"/>
      <c r="V947" s="67"/>
      <c r="W947" s="67"/>
      <c r="X947" s="67"/>
      <c r="Y947" s="67"/>
      <c r="Z947" s="67"/>
    </row>
    <row r="948" spans="10:26" ht="15.75" customHeight="1">
      <c r="J948" s="189"/>
      <c r="K948" s="197"/>
      <c r="O948" s="67"/>
      <c r="P948" s="67"/>
      <c r="Q948" s="67"/>
      <c r="R948" s="67"/>
      <c r="S948" s="67"/>
      <c r="T948" s="67"/>
      <c r="U948" s="67"/>
      <c r="V948" s="67"/>
      <c r="W948" s="67"/>
      <c r="X948" s="67"/>
      <c r="Y948" s="67"/>
      <c r="Z948" s="67"/>
    </row>
    <row r="949" spans="10:26" ht="15.75" customHeight="1">
      <c r="J949" s="189"/>
      <c r="K949" s="197"/>
      <c r="O949" s="67"/>
      <c r="P949" s="67"/>
      <c r="Q949" s="67"/>
      <c r="R949" s="67"/>
      <c r="S949" s="67"/>
      <c r="T949" s="67"/>
      <c r="U949" s="67"/>
      <c r="V949" s="67"/>
      <c r="W949" s="67"/>
      <c r="X949" s="67"/>
      <c r="Y949" s="67"/>
      <c r="Z949" s="67"/>
    </row>
    <row r="950" spans="10:26" ht="15.75" customHeight="1">
      <c r="J950" s="189"/>
      <c r="K950" s="197"/>
      <c r="O950" s="67"/>
      <c r="P950" s="67"/>
      <c r="Q950" s="67"/>
      <c r="R950" s="67"/>
      <c r="S950" s="67"/>
      <c r="T950" s="67"/>
      <c r="U950" s="67"/>
      <c r="V950" s="67"/>
      <c r="W950" s="67"/>
      <c r="X950" s="67"/>
      <c r="Y950" s="67"/>
      <c r="Z950" s="67"/>
    </row>
    <row r="951" spans="10:26" ht="15.75" customHeight="1">
      <c r="J951" s="189"/>
      <c r="K951" s="197"/>
      <c r="O951" s="67"/>
      <c r="P951" s="67"/>
      <c r="Q951" s="67"/>
      <c r="R951" s="67"/>
      <c r="S951" s="67"/>
      <c r="T951" s="67"/>
      <c r="U951" s="67"/>
      <c r="V951" s="67"/>
      <c r="W951" s="67"/>
      <c r="X951" s="67"/>
      <c r="Y951" s="67"/>
      <c r="Z951" s="67"/>
    </row>
    <row r="952" spans="10:26" ht="15.75" customHeight="1">
      <c r="J952" s="189"/>
      <c r="K952" s="197"/>
      <c r="O952" s="67"/>
      <c r="P952" s="67"/>
      <c r="Q952" s="67"/>
      <c r="R952" s="67"/>
      <c r="S952" s="67"/>
      <c r="T952" s="67"/>
      <c r="U952" s="67"/>
      <c r="V952" s="67"/>
      <c r="W952" s="67"/>
      <c r="X952" s="67"/>
      <c r="Y952" s="67"/>
      <c r="Z952" s="67"/>
    </row>
    <row r="953" spans="10:26" ht="15.75" customHeight="1">
      <c r="J953" s="189"/>
      <c r="K953" s="197"/>
      <c r="O953" s="67"/>
      <c r="P953" s="67"/>
      <c r="Q953" s="67"/>
      <c r="R953" s="67"/>
      <c r="S953" s="67"/>
      <c r="T953" s="67"/>
      <c r="U953" s="67"/>
      <c r="V953" s="67"/>
      <c r="W953" s="67"/>
      <c r="X953" s="67"/>
      <c r="Y953" s="67"/>
      <c r="Z953" s="67"/>
    </row>
    <row r="954" spans="10:26" ht="15.75" customHeight="1">
      <c r="J954" s="189"/>
      <c r="K954" s="197"/>
      <c r="O954" s="67"/>
      <c r="P954" s="67"/>
      <c r="Q954" s="67"/>
      <c r="R954" s="67"/>
      <c r="S954" s="67"/>
      <c r="T954" s="67"/>
      <c r="U954" s="67"/>
      <c r="V954" s="67"/>
      <c r="W954" s="67"/>
      <c r="X954" s="67"/>
      <c r="Y954" s="67"/>
      <c r="Z954" s="67"/>
    </row>
    <row r="955" spans="10:26" ht="15.75" customHeight="1">
      <c r="J955" s="189"/>
      <c r="K955" s="197"/>
      <c r="O955" s="67"/>
      <c r="P955" s="67"/>
      <c r="Q955" s="67"/>
      <c r="R955" s="67"/>
      <c r="S955" s="67"/>
      <c r="T955" s="67"/>
      <c r="U955" s="67"/>
      <c r="V955" s="67"/>
      <c r="W955" s="67"/>
      <c r="X955" s="67"/>
      <c r="Y955" s="67"/>
      <c r="Z955" s="67"/>
    </row>
    <row r="956" spans="10:26" ht="15.75" customHeight="1">
      <c r="J956" s="189"/>
      <c r="K956" s="197"/>
      <c r="O956" s="67"/>
      <c r="P956" s="67"/>
      <c r="Q956" s="67"/>
      <c r="R956" s="67"/>
      <c r="S956" s="67"/>
      <c r="T956" s="67"/>
      <c r="U956" s="67"/>
      <c r="V956" s="67"/>
      <c r="W956" s="67"/>
      <c r="X956" s="67"/>
      <c r="Y956" s="67"/>
      <c r="Z956" s="67"/>
    </row>
    <row r="957" spans="10:26" ht="15.75" customHeight="1">
      <c r="J957" s="189"/>
      <c r="K957" s="197"/>
      <c r="O957" s="67"/>
      <c r="P957" s="67"/>
      <c r="Q957" s="67"/>
      <c r="R957" s="67"/>
      <c r="S957" s="67"/>
      <c r="T957" s="67"/>
      <c r="U957" s="67"/>
      <c r="V957" s="67"/>
      <c r="W957" s="67"/>
      <c r="X957" s="67"/>
      <c r="Y957" s="67"/>
      <c r="Z957" s="67"/>
    </row>
    <row r="958" spans="10:26" ht="15.75" customHeight="1">
      <c r="J958" s="189"/>
      <c r="K958" s="197"/>
      <c r="O958" s="67"/>
      <c r="P958" s="67"/>
      <c r="Q958" s="67"/>
      <c r="R958" s="67"/>
      <c r="S958" s="67"/>
      <c r="T958" s="67"/>
      <c r="U958" s="67"/>
      <c r="V958" s="67"/>
      <c r="W958" s="67"/>
      <c r="X958" s="67"/>
      <c r="Y958" s="67"/>
      <c r="Z958" s="67"/>
    </row>
    <row r="959" spans="10:26" ht="15.75" customHeight="1">
      <c r="J959" s="189"/>
      <c r="K959" s="197"/>
      <c r="O959" s="67"/>
      <c r="P959" s="67"/>
      <c r="Q959" s="67"/>
      <c r="R959" s="67"/>
      <c r="S959" s="67"/>
      <c r="T959" s="67"/>
      <c r="U959" s="67"/>
      <c r="V959" s="67"/>
      <c r="W959" s="67"/>
      <c r="X959" s="67"/>
      <c r="Y959" s="67"/>
      <c r="Z959" s="67"/>
    </row>
    <row r="960" spans="10:26" ht="15.75" customHeight="1">
      <c r="J960" s="189"/>
      <c r="K960" s="197"/>
      <c r="O960" s="67"/>
      <c r="P960" s="67"/>
      <c r="Q960" s="67"/>
      <c r="R960" s="67"/>
      <c r="S960" s="67"/>
      <c r="T960" s="67"/>
      <c r="U960" s="67"/>
      <c r="V960" s="67"/>
      <c r="W960" s="67"/>
      <c r="X960" s="67"/>
      <c r="Y960" s="67"/>
      <c r="Z960" s="67"/>
    </row>
    <row r="961" spans="10:26" ht="15.75" customHeight="1">
      <c r="J961" s="189"/>
      <c r="K961" s="197"/>
      <c r="O961" s="67"/>
      <c r="P961" s="67"/>
      <c r="Q961" s="67"/>
      <c r="R961" s="67"/>
      <c r="S961" s="67"/>
      <c r="T961" s="67"/>
      <c r="U961" s="67"/>
      <c r="V961" s="67"/>
      <c r="W961" s="67"/>
      <c r="X961" s="67"/>
      <c r="Y961" s="67"/>
      <c r="Z961" s="67"/>
    </row>
    <row r="962" spans="10:26" ht="15.75" customHeight="1">
      <c r="J962" s="189"/>
      <c r="K962" s="197"/>
      <c r="O962" s="67"/>
      <c r="P962" s="67"/>
      <c r="Q962" s="67"/>
      <c r="R962" s="67"/>
      <c r="S962" s="67"/>
      <c r="T962" s="67"/>
      <c r="U962" s="67"/>
      <c r="V962" s="67"/>
      <c r="W962" s="67"/>
      <c r="X962" s="67"/>
      <c r="Y962" s="67"/>
      <c r="Z962" s="67"/>
    </row>
    <row r="963" spans="10:26" ht="15.75" customHeight="1">
      <c r="J963" s="189"/>
      <c r="K963" s="197"/>
      <c r="O963" s="67"/>
      <c r="P963" s="67"/>
      <c r="Q963" s="67"/>
      <c r="R963" s="67"/>
      <c r="S963" s="67"/>
      <c r="T963" s="67"/>
      <c r="U963" s="67"/>
      <c r="V963" s="67"/>
      <c r="W963" s="67"/>
      <c r="X963" s="67"/>
      <c r="Y963" s="67"/>
      <c r="Z963" s="67"/>
    </row>
    <row r="964" spans="10:26" ht="15.75" customHeight="1">
      <c r="J964" s="189"/>
      <c r="K964" s="197"/>
      <c r="O964" s="67"/>
      <c r="P964" s="67"/>
      <c r="Q964" s="67"/>
      <c r="R964" s="67"/>
      <c r="S964" s="67"/>
      <c r="T964" s="67"/>
      <c r="U964" s="67"/>
      <c r="V964" s="67"/>
      <c r="W964" s="67"/>
      <c r="X964" s="67"/>
      <c r="Y964" s="67"/>
      <c r="Z964" s="67"/>
    </row>
    <row r="965" spans="10:26" ht="15.75" customHeight="1">
      <c r="J965" s="189"/>
      <c r="K965" s="197"/>
      <c r="O965" s="67"/>
      <c r="P965" s="67"/>
      <c r="Q965" s="67"/>
      <c r="R965" s="67"/>
      <c r="S965" s="67"/>
      <c r="T965" s="67"/>
      <c r="U965" s="67"/>
      <c r="V965" s="67"/>
      <c r="W965" s="67"/>
      <c r="X965" s="67"/>
      <c r="Y965" s="67"/>
      <c r="Z965" s="67"/>
    </row>
    <row r="966" spans="10:26" ht="15.75" customHeight="1">
      <c r="J966" s="189"/>
      <c r="K966" s="197"/>
      <c r="O966" s="67"/>
      <c r="P966" s="67"/>
      <c r="Q966" s="67"/>
      <c r="R966" s="67"/>
      <c r="S966" s="67"/>
      <c r="T966" s="67"/>
      <c r="U966" s="67"/>
      <c r="V966" s="67"/>
      <c r="W966" s="67"/>
      <c r="X966" s="67"/>
      <c r="Y966" s="67"/>
      <c r="Z966" s="67"/>
    </row>
    <row r="967" spans="10:26" ht="15.75" customHeight="1">
      <c r="J967" s="189"/>
      <c r="K967" s="197"/>
      <c r="O967" s="67"/>
      <c r="P967" s="67"/>
      <c r="Q967" s="67"/>
      <c r="R967" s="67"/>
      <c r="S967" s="67"/>
      <c r="T967" s="67"/>
      <c r="U967" s="67"/>
      <c r="V967" s="67"/>
      <c r="W967" s="67"/>
      <c r="X967" s="67"/>
      <c r="Y967" s="67"/>
      <c r="Z967" s="67"/>
    </row>
    <row r="968" spans="10:26" ht="15.75" customHeight="1">
      <c r="J968" s="189"/>
      <c r="K968" s="197"/>
      <c r="O968" s="67"/>
      <c r="P968" s="67"/>
      <c r="Q968" s="67"/>
      <c r="R968" s="67"/>
      <c r="S968" s="67"/>
      <c r="T968" s="67"/>
      <c r="U968" s="67"/>
      <c r="V968" s="67"/>
      <c r="W968" s="67"/>
      <c r="X968" s="67"/>
      <c r="Y968" s="67"/>
      <c r="Z968" s="67"/>
    </row>
    <row r="969" spans="10:26" ht="15.75" customHeight="1">
      <c r="J969" s="189"/>
      <c r="K969" s="197"/>
      <c r="O969" s="67"/>
      <c r="P969" s="67"/>
      <c r="Q969" s="67"/>
      <c r="R969" s="67"/>
      <c r="S969" s="67"/>
      <c r="T969" s="67"/>
      <c r="U969" s="67"/>
      <c r="V969" s="67"/>
      <c r="W969" s="67"/>
      <c r="X969" s="67"/>
      <c r="Y969" s="67"/>
      <c r="Z969" s="67"/>
    </row>
    <row r="970" spans="10:26" ht="15.75" customHeight="1">
      <c r="J970" s="189"/>
      <c r="K970" s="197"/>
      <c r="O970" s="67"/>
      <c r="P970" s="67"/>
      <c r="Q970" s="67"/>
      <c r="R970" s="67"/>
      <c r="S970" s="67"/>
      <c r="T970" s="67"/>
      <c r="U970" s="67"/>
      <c r="V970" s="67"/>
      <c r="W970" s="67"/>
      <c r="X970" s="67"/>
      <c r="Y970" s="67"/>
      <c r="Z970" s="67"/>
    </row>
    <row r="971" spans="10:26" ht="15.75" customHeight="1">
      <c r="J971" s="189"/>
      <c r="K971" s="197"/>
      <c r="O971" s="67"/>
      <c r="P971" s="67"/>
      <c r="Q971" s="67"/>
      <c r="R971" s="67"/>
      <c r="S971" s="67"/>
      <c r="T971" s="67"/>
      <c r="U971" s="67"/>
      <c r="V971" s="67"/>
      <c r="W971" s="67"/>
      <c r="X971" s="67"/>
      <c r="Y971" s="67"/>
      <c r="Z971" s="67"/>
    </row>
    <row r="972" spans="10:26" ht="15.75" customHeight="1">
      <c r="J972" s="189"/>
      <c r="K972" s="197"/>
      <c r="O972" s="67"/>
      <c r="P972" s="67"/>
      <c r="Q972" s="67"/>
      <c r="R972" s="67"/>
      <c r="S972" s="67"/>
      <c r="T972" s="67"/>
      <c r="U972" s="67"/>
      <c r="V972" s="67"/>
      <c r="W972" s="67"/>
      <c r="X972" s="67"/>
      <c r="Y972" s="67"/>
      <c r="Z972" s="67"/>
    </row>
    <row r="973" spans="10:26" ht="15.75" customHeight="1">
      <c r="J973" s="189"/>
      <c r="K973" s="197"/>
      <c r="O973" s="67"/>
      <c r="P973" s="67"/>
      <c r="Q973" s="67"/>
      <c r="R973" s="67"/>
      <c r="S973" s="67"/>
      <c r="T973" s="67"/>
      <c r="U973" s="67"/>
      <c r="V973" s="67"/>
      <c r="W973" s="67"/>
      <c r="X973" s="67"/>
      <c r="Y973" s="67"/>
      <c r="Z973" s="67"/>
    </row>
    <row r="974" spans="10:26" ht="15.75" customHeight="1">
      <c r="J974" s="189"/>
      <c r="K974" s="197"/>
      <c r="O974" s="67"/>
      <c r="P974" s="67"/>
      <c r="Q974" s="67"/>
      <c r="R974" s="67"/>
      <c r="S974" s="67"/>
      <c r="T974" s="67"/>
      <c r="U974" s="67"/>
      <c r="V974" s="67"/>
      <c r="W974" s="67"/>
      <c r="X974" s="67"/>
      <c r="Y974" s="67"/>
      <c r="Z974" s="67"/>
    </row>
    <row r="975" spans="10:26" ht="15.75" customHeight="1">
      <c r="J975" s="189"/>
      <c r="K975" s="197"/>
      <c r="O975" s="67"/>
      <c r="P975" s="67"/>
      <c r="Q975" s="67"/>
      <c r="R975" s="67"/>
      <c r="S975" s="67"/>
      <c r="T975" s="67"/>
      <c r="U975" s="67"/>
      <c r="V975" s="67"/>
      <c r="W975" s="67"/>
      <c r="X975" s="67"/>
      <c r="Y975" s="67"/>
      <c r="Z975" s="67"/>
    </row>
    <row r="976" spans="10:26" ht="15.75" customHeight="1">
      <c r="J976" s="189"/>
      <c r="K976" s="197"/>
      <c r="O976" s="67"/>
      <c r="P976" s="67"/>
      <c r="Q976" s="67"/>
      <c r="R976" s="67"/>
      <c r="S976" s="67"/>
      <c r="T976" s="67"/>
      <c r="U976" s="67"/>
      <c r="V976" s="67"/>
      <c r="W976" s="67"/>
      <c r="X976" s="67"/>
      <c r="Y976" s="67"/>
      <c r="Z976" s="67"/>
    </row>
    <row r="977" spans="10:26" ht="15.75" customHeight="1">
      <c r="J977" s="189"/>
      <c r="K977" s="197"/>
      <c r="O977" s="67"/>
      <c r="P977" s="67"/>
      <c r="Q977" s="67"/>
      <c r="R977" s="67"/>
      <c r="S977" s="67"/>
      <c r="T977" s="67"/>
      <c r="U977" s="67"/>
      <c r="V977" s="67"/>
      <c r="W977" s="67"/>
      <c r="X977" s="67"/>
      <c r="Y977" s="67"/>
      <c r="Z977" s="67"/>
    </row>
    <row r="978" spans="10:26" ht="15.75" customHeight="1">
      <c r="J978" s="189"/>
      <c r="K978" s="197"/>
      <c r="O978" s="67"/>
      <c r="P978" s="67"/>
      <c r="Q978" s="67"/>
      <c r="R978" s="67"/>
      <c r="S978" s="67"/>
      <c r="T978" s="67"/>
      <c r="U978" s="67"/>
      <c r="V978" s="67"/>
      <c r="W978" s="67"/>
      <c r="X978" s="67"/>
      <c r="Y978" s="67"/>
      <c r="Z978" s="67"/>
    </row>
    <row r="979" spans="10:26" ht="15.75" customHeight="1">
      <c r="J979" s="189"/>
      <c r="K979" s="197"/>
      <c r="O979" s="67"/>
      <c r="P979" s="67"/>
      <c r="Q979" s="67"/>
      <c r="R979" s="67"/>
      <c r="S979" s="67"/>
      <c r="T979" s="67"/>
      <c r="U979" s="67"/>
      <c r="V979" s="67"/>
      <c r="W979" s="67"/>
      <c r="X979" s="67"/>
      <c r="Y979" s="67"/>
      <c r="Z979" s="67"/>
    </row>
    <row r="980" spans="10:26" ht="15.75" customHeight="1">
      <c r="J980" s="189"/>
      <c r="K980" s="197"/>
      <c r="O980" s="67"/>
      <c r="P980" s="67"/>
      <c r="Q980" s="67"/>
      <c r="R980" s="67"/>
      <c r="S980" s="67"/>
      <c r="T980" s="67"/>
      <c r="U980" s="67"/>
      <c r="V980" s="67"/>
      <c r="W980" s="67"/>
      <c r="X980" s="67"/>
      <c r="Y980" s="67"/>
      <c r="Z980" s="67"/>
    </row>
    <row r="981" spans="10:26" ht="15.75" customHeight="1">
      <c r="J981" s="189"/>
      <c r="K981" s="197"/>
      <c r="O981" s="67"/>
      <c r="P981" s="67"/>
      <c r="Q981" s="67"/>
      <c r="R981" s="67"/>
      <c r="S981" s="67"/>
      <c r="T981" s="67"/>
      <c r="U981" s="67"/>
      <c r="V981" s="67"/>
      <c r="W981" s="67"/>
      <c r="X981" s="67"/>
      <c r="Y981" s="67"/>
      <c r="Z981" s="67"/>
    </row>
    <row r="982" spans="10:26" ht="15.75" customHeight="1">
      <c r="J982" s="189"/>
      <c r="K982" s="197"/>
      <c r="O982" s="67"/>
      <c r="P982" s="67"/>
      <c r="Q982" s="67"/>
      <c r="R982" s="67"/>
      <c r="S982" s="67"/>
      <c r="T982" s="67"/>
      <c r="U982" s="67"/>
      <c r="V982" s="67"/>
      <c r="W982" s="67"/>
      <c r="X982" s="67"/>
      <c r="Y982" s="67"/>
      <c r="Z982" s="67"/>
    </row>
    <row r="983" spans="10:26" ht="15.75" customHeight="1">
      <c r="J983" s="189"/>
      <c r="K983" s="197"/>
      <c r="O983" s="67"/>
      <c r="P983" s="67"/>
      <c r="Q983" s="67"/>
      <c r="R983" s="67"/>
      <c r="S983" s="67"/>
      <c r="T983" s="67"/>
      <c r="U983" s="67"/>
      <c r="V983" s="67"/>
      <c r="W983" s="67"/>
      <c r="X983" s="67"/>
      <c r="Y983" s="67"/>
      <c r="Z983" s="67"/>
    </row>
    <row r="984" spans="10:26" ht="15.75" customHeight="1">
      <c r="J984" s="189"/>
      <c r="K984" s="197"/>
      <c r="O984" s="67"/>
      <c r="P984" s="67"/>
      <c r="Q984" s="67"/>
      <c r="R984" s="67"/>
      <c r="S984" s="67"/>
      <c r="T984" s="67"/>
      <c r="U984" s="67"/>
      <c r="V984" s="67"/>
      <c r="W984" s="67"/>
      <c r="X984" s="67"/>
      <c r="Y984" s="67"/>
      <c r="Z984" s="67"/>
    </row>
    <row r="985" spans="10:26" ht="15.75" customHeight="1">
      <c r="J985" s="189"/>
      <c r="K985" s="197"/>
      <c r="O985" s="67"/>
      <c r="P985" s="67"/>
      <c r="Q985" s="67"/>
      <c r="R985" s="67"/>
      <c r="S985" s="67"/>
      <c r="T985" s="67"/>
      <c r="U985" s="67"/>
      <c r="V985" s="67"/>
      <c r="W985" s="67"/>
      <c r="X985" s="67"/>
      <c r="Y985" s="67"/>
      <c r="Z985" s="67"/>
    </row>
    <row r="986" spans="10:26" ht="15.75" customHeight="1">
      <c r="J986" s="189"/>
      <c r="K986" s="197"/>
      <c r="O986" s="67"/>
      <c r="P986" s="67"/>
      <c r="Q986" s="67"/>
      <c r="R986" s="67"/>
      <c r="S986" s="67"/>
      <c r="T986" s="67"/>
      <c r="U986" s="67"/>
      <c r="V986" s="67"/>
      <c r="W986" s="67"/>
      <c r="X986" s="67"/>
      <c r="Y986" s="67"/>
      <c r="Z986" s="67"/>
    </row>
    <row r="987" spans="10:26" ht="15.75" customHeight="1">
      <c r="J987" s="189"/>
      <c r="K987" s="197"/>
      <c r="O987" s="67"/>
      <c r="P987" s="67"/>
      <c r="Q987" s="67"/>
      <c r="R987" s="67"/>
      <c r="S987" s="67"/>
      <c r="T987" s="67"/>
      <c r="U987" s="67"/>
      <c r="V987" s="67"/>
      <c r="W987" s="67"/>
      <c r="X987" s="67"/>
      <c r="Y987" s="67"/>
      <c r="Z987" s="67"/>
    </row>
    <row r="988" spans="10:26" ht="15.75" customHeight="1">
      <c r="J988" s="189"/>
      <c r="K988" s="197"/>
      <c r="O988" s="67"/>
      <c r="P988" s="67"/>
      <c r="Q988" s="67"/>
      <c r="R988" s="67"/>
      <c r="S988" s="67"/>
      <c r="T988" s="67"/>
      <c r="U988" s="67"/>
      <c r="V988" s="67"/>
      <c r="W988" s="67"/>
      <c r="X988" s="67"/>
      <c r="Y988" s="67"/>
      <c r="Z988" s="67"/>
    </row>
    <row r="989" spans="10:26" ht="15.75" customHeight="1">
      <c r="J989" s="189"/>
      <c r="K989" s="197"/>
      <c r="O989" s="67"/>
      <c r="P989" s="67"/>
      <c r="Q989" s="67"/>
      <c r="R989" s="67"/>
      <c r="S989" s="67"/>
      <c r="T989" s="67"/>
      <c r="U989" s="67"/>
      <c r="V989" s="67"/>
      <c r="W989" s="67"/>
      <c r="X989" s="67"/>
      <c r="Y989" s="67"/>
      <c r="Z989" s="67"/>
    </row>
    <row r="990" spans="10:26" ht="15.75" customHeight="1">
      <c r="J990" s="189"/>
      <c r="K990" s="197"/>
      <c r="O990" s="67"/>
      <c r="P990" s="67"/>
      <c r="Q990" s="67"/>
      <c r="R990" s="67"/>
      <c r="S990" s="67"/>
      <c r="T990" s="67"/>
      <c r="U990" s="67"/>
      <c r="V990" s="67"/>
      <c r="W990" s="67"/>
      <c r="X990" s="67"/>
      <c r="Y990" s="67"/>
      <c r="Z990" s="67"/>
    </row>
    <row r="991" spans="10:26" ht="15.75" customHeight="1">
      <c r="J991" s="189"/>
      <c r="K991" s="197"/>
      <c r="O991" s="67"/>
      <c r="P991" s="67"/>
      <c r="Q991" s="67"/>
      <c r="R991" s="67"/>
      <c r="S991" s="67"/>
      <c r="T991" s="67"/>
      <c r="U991" s="67"/>
      <c r="V991" s="67"/>
      <c r="W991" s="67"/>
      <c r="X991" s="67"/>
      <c r="Y991" s="67"/>
      <c r="Z991" s="67"/>
    </row>
    <row r="992" spans="10:26" ht="15.75" customHeight="1">
      <c r="J992" s="189"/>
      <c r="K992" s="197"/>
      <c r="O992" s="67"/>
      <c r="P992" s="67"/>
      <c r="Q992" s="67"/>
      <c r="R992" s="67"/>
      <c r="S992" s="67"/>
      <c r="T992" s="67"/>
      <c r="U992" s="67"/>
      <c r="V992" s="67"/>
      <c r="W992" s="67"/>
      <c r="X992" s="67"/>
      <c r="Y992" s="67"/>
      <c r="Z992" s="67"/>
    </row>
    <row r="993" spans="10:26" ht="15.75" customHeight="1">
      <c r="J993" s="189"/>
      <c r="K993" s="197"/>
      <c r="O993" s="67"/>
      <c r="P993" s="67"/>
      <c r="Q993" s="67"/>
      <c r="R993" s="67"/>
      <c r="S993" s="67"/>
      <c r="T993" s="67"/>
      <c r="U993" s="67"/>
      <c r="V993" s="67"/>
      <c r="W993" s="67"/>
      <c r="X993" s="67"/>
      <c r="Y993" s="67"/>
      <c r="Z993" s="67"/>
    </row>
    <row r="994" spans="10:26" ht="15.75" customHeight="1">
      <c r="J994" s="189"/>
      <c r="K994" s="197"/>
      <c r="O994" s="67"/>
      <c r="P994" s="67"/>
      <c r="Q994" s="67"/>
      <c r="R994" s="67"/>
      <c r="S994" s="67"/>
      <c r="T994" s="67"/>
      <c r="U994" s="67"/>
      <c r="V994" s="67"/>
      <c r="W994" s="67"/>
      <c r="X994" s="67"/>
      <c r="Y994" s="67"/>
      <c r="Z994" s="67"/>
    </row>
    <row r="995" spans="10:26" ht="15.75" customHeight="1">
      <c r="J995" s="189"/>
      <c r="K995" s="197"/>
      <c r="O995" s="67"/>
      <c r="P995" s="67"/>
      <c r="Q995" s="67"/>
      <c r="R995" s="67"/>
      <c r="S995" s="67"/>
      <c r="T995" s="67"/>
      <c r="U995" s="67"/>
      <c r="V995" s="67"/>
      <c r="W995" s="67"/>
      <c r="X995" s="67"/>
      <c r="Y995" s="67"/>
      <c r="Z995" s="67"/>
    </row>
    <row r="996" spans="10:26" ht="15.75" customHeight="1">
      <c r="J996" s="189"/>
      <c r="K996" s="197"/>
      <c r="O996" s="67"/>
      <c r="P996" s="67"/>
      <c r="Q996" s="67"/>
      <c r="R996" s="67"/>
      <c r="S996" s="67"/>
      <c r="T996" s="67"/>
      <c r="U996" s="67"/>
      <c r="V996" s="67"/>
      <c r="W996" s="67"/>
      <c r="X996" s="67"/>
      <c r="Y996" s="67"/>
      <c r="Z996" s="67"/>
    </row>
    <row r="997" spans="10:26" ht="15.75" customHeight="1">
      <c r="J997" s="189"/>
      <c r="K997" s="197"/>
      <c r="O997" s="67"/>
      <c r="P997" s="67"/>
      <c r="Q997" s="67"/>
      <c r="R997" s="67"/>
      <c r="S997" s="67"/>
      <c r="T997" s="67"/>
      <c r="U997" s="67"/>
      <c r="V997" s="67"/>
      <c r="W997" s="67"/>
      <c r="X997" s="67"/>
      <c r="Y997" s="67"/>
      <c r="Z997" s="67"/>
    </row>
    <row r="998" spans="10:26" ht="15.75" customHeight="1">
      <c r="J998" s="189"/>
      <c r="K998" s="197"/>
      <c r="O998" s="67"/>
      <c r="P998" s="67"/>
      <c r="Q998" s="67"/>
      <c r="R998" s="67"/>
      <c r="S998" s="67"/>
      <c r="T998" s="67"/>
      <c r="U998" s="67"/>
      <c r="V998" s="67"/>
      <c r="W998" s="67"/>
      <c r="X998" s="67"/>
      <c r="Y998" s="67"/>
      <c r="Z998" s="67"/>
    </row>
    <row r="999" spans="10:26" ht="15.75" customHeight="1">
      <c r="J999" s="189"/>
      <c r="K999" s="197"/>
      <c r="O999" s="67"/>
      <c r="P999" s="67"/>
      <c r="Q999" s="67"/>
      <c r="R999" s="67"/>
      <c r="S999" s="67"/>
      <c r="T999" s="67"/>
      <c r="U999" s="67"/>
      <c r="V999" s="67"/>
      <c r="W999" s="67"/>
      <c r="X999" s="67"/>
      <c r="Y999" s="67"/>
      <c r="Z999" s="67"/>
    </row>
    <row r="1000" spans="10:26" ht="15.75" customHeight="1">
      <c r="J1000" s="189"/>
      <c r="K1000" s="197"/>
      <c r="O1000" s="67"/>
      <c r="P1000" s="67"/>
      <c r="Q1000" s="67"/>
      <c r="R1000" s="67"/>
      <c r="S1000" s="67"/>
      <c r="T1000" s="67"/>
      <c r="U1000" s="67"/>
      <c r="V1000" s="67"/>
      <c r="W1000" s="67"/>
      <c r="X1000" s="67"/>
      <c r="Y1000" s="67"/>
      <c r="Z1000" s="67"/>
    </row>
    <row r="1001" spans="10:26" ht="15.75" customHeight="1">
      <c r="J1001" s="189"/>
      <c r="K1001" s="197"/>
      <c r="O1001" s="67"/>
      <c r="P1001" s="67"/>
      <c r="Q1001" s="67"/>
      <c r="R1001" s="67"/>
      <c r="S1001" s="67"/>
      <c r="T1001" s="67"/>
      <c r="U1001" s="67"/>
      <c r="V1001" s="67"/>
      <c r="W1001" s="67"/>
      <c r="X1001" s="67"/>
      <c r="Y1001" s="67"/>
      <c r="Z1001" s="67"/>
    </row>
    <row r="1002" spans="10:26" ht="15.75" customHeight="1">
      <c r="J1002" s="189"/>
      <c r="K1002" s="197"/>
      <c r="O1002" s="67"/>
      <c r="P1002" s="67"/>
      <c r="Q1002" s="67"/>
      <c r="R1002" s="67"/>
      <c r="S1002" s="67"/>
      <c r="T1002" s="67"/>
      <c r="U1002" s="67"/>
      <c r="V1002" s="67"/>
      <c r="W1002" s="67"/>
      <c r="X1002" s="67"/>
      <c r="Y1002" s="67"/>
      <c r="Z1002" s="67"/>
    </row>
    <row r="1003" spans="10:26" ht="15.75" customHeight="1">
      <c r="J1003" s="189"/>
      <c r="K1003" s="197"/>
      <c r="O1003" s="67"/>
      <c r="P1003" s="67"/>
      <c r="Q1003" s="67"/>
      <c r="R1003" s="67"/>
      <c r="S1003" s="67"/>
      <c r="T1003" s="67"/>
      <c r="U1003" s="67"/>
      <c r="V1003" s="67"/>
      <c r="W1003" s="67"/>
      <c r="X1003" s="67"/>
      <c r="Y1003" s="67"/>
      <c r="Z1003" s="67"/>
    </row>
    <row r="1004" spans="10:26" ht="15.75" customHeight="1">
      <c r="J1004" s="189"/>
      <c r="K1004" s="197"/>
      <c r="O1004" s="67"/>
      <c r="P1004" s="67"/>
      <c r="Q1004" s="67"/>
      <c r="R1004" s="67"/>
      <c r="S1004" s="67"/>
      <c r="T1004" s="67"/>
      <c r="U1004" s="67"/>
      <c r="V1004" s="67"/>
      <c r="W1004" s="67"/>
      <c r="X1004" s="67"/>
      <c r="Y1004" s="67"/>
      <c r="Z1004" s="67"/>
    </row>
    <row r="1005" spans="10:26" ht="15.75" customHeight="1">
      <c r="J1005" s="189"/>
      <c r="K1005" s="197"/>
      <c r="O1005" s="67"/>
      <c r="P1005" s="67"/>
      <c r="Q1005" s="67"/>
      <c r="R1005" s="67"/>
      <c r="S1005" s="67"/>
      <c r="T1005" s="67"/>
      <c r="U1005" s="67"/>
      <c r="V1005" s="67"/>
      <c r="W1005" s="67"/>
      <c r="X1005" s="67"/>
      <c r="Y1005" s="67"/>
      <c r="Z1005" s="67"/>
    </row>
    <row r="1006" spans="10:26" ht="15.75" customHeight="1">
      <c r="J1006" s="189"/>
      <c r="K1006" s="197"/>
      <c r="O1006" s="67"/>
      <c r="P1006" s="67"/>
      <c r="Q1006" s="67"/>
      <c r="R1006" s="67"/>
      <c r="S1006" s="67"/>
      <c r="T1006" s="67"/>
      <c r="U1006" s="67"/>
      <c r="V1006" s="67"/>
      <c r="W1006" s="67"/>
      <c r="X1006" s="67"/>
      <c r="Y1006" s="67"/>
      <c r="Z1006" s="67"/>
    </row>
    <row r="1007" spans="10:26" ht="15.75" customHeight="1">
      <c r="J1007" s="189"/>
      <c r="K1007" s="197"/>
      <c r="O1007" s="67"/>
      <c r="P1007" s="67"/>
      <c r="Q1007" s="67"/>
      <c r="R1007" s="67"/>
      <c r="S1007" s="67"/>
      <c r="T1007" s="67"/>
      <c r="U1007" s="67"/>
      <c r="V1007" s="67"/>
      <c r="W1007" s="67"/>
      <c r="X1007" s="67"/>
      <c r="Y1007" s="67"/>
      <c r="Z1007" s="67"/>
    </row>
    <row r="1008" spans="10:26" ht="15.75" customHeight="1">
      <c r="J1008" s="189"/>
      <c r="K1008" s="197"/>
      <c r="O1008" s="67"/>
      <c r="P1008" s="67"/>
      <c r="Q1008" s="67"/>
      <c r="R1008" s="67"/>
      <c r="S1008" s="67"/>
      <c r="T1008" s="67"/>
      <c r="U1008" s="67"/>
      <c r="V1008" s="67"/>
      <c r="W1008" s="67"/>
      <c r="X1008" s="67"/>
      <c r="Y1008" s="67"/>
      <c r="Z1008" s="67"/>
    </row>
    <row r="1009" spans="10:26" ht="15.75" customHeight="1">
      <c r="J1009" s="189"/>
      <c r="K1009" s="197"/>
      <c r="O1009" s="67"/>
      <c r="P1009" s="67"/>
      <c r="Q1009" s="67"/>
      <c r="R1009" s="67"/>
      <c r="S1009" s="67"/>
      <c r="T1009" s="67"/>
      <c r="U1009" s="67"/>
      <c r="V1009" s="67"/>
      <c r="W1009" s="67"/>
      <c r="X1009" s="67"/>
      <c r="Y1009" s="67"/>
      <c r="Z1009" s="67"/>
    </row>
    <row r="1010" spans="10:26" ht="15.75" customHeight="1">
      <c r="J1010" s="189"/>
      <c r="K1010" s="197"/>
      <c r="O1010" s="67"/>
      <c r="P1010" s="67"/>
      <c r="Q1010" s="67"/>
      <c r="R1010" s="67"/>
      <c r="S1010" s="67"/>
      <c r="T1010" s="67"/>
      <c r="U1010" s="67"/>
      <c r="V1010" s="67"/>
      <c r="W1010" s="67"/>
      <c r="X1010" s="67"/>
      <c r="Y1010" s="67"/>
      <c r="Z1010" s="67"/>
    </row>
    <row r="1011" spans="10:26" ht="15.75" customHeight="1">
      <c r="J1011" s="189"/>
      <c r="K1011" s="197"/>
      <c r="O1011" s="67"/>
      <c r="P1011" s="67"/>
      <c r="Q1011" s="67"/>
      <c r="R1011" s="67"/>
      <c r="S1011" s="67"/>
      <c r="T1011" s="67"/>
      <c r="U1011" s="67"/>
      <c r="V1011" s="67"/>
      <c r="W1011" s="67"/>
      <c r="X1011" s="67"/>
      <c r="Y1011" s="67"/>
      <c r="Z1011" s="67"/>
    </row>
    <row r="1012" spans="10:26" ht="15.75" customHeight="1">
      <c r="J1012" s="189"/>
      <c r="K1012" s="197"/>
      <c r="O1012" s="67"/>
      <c r="P1012" s="67"/>
      <c r="Q1012" s="67"/>
      <c r="R1012" s="67"/>
      <c r="S1012" s="67"/>
      <c r="T1012" s="67"/>
      <c r="U1012" s="67"/>
      <c r="V1012" s="67"/>
      <c r="W1012" s="67"/>
      <c r="X1012" s="67"/>
      <c r="Y1012" s="67"/>
      <c r="Z1012" s="67"/>
    </row>
    <row r="1013" spans="10:26" ht="15.75" customHeight="1">
      <c r="J1013" s="189"/>
      <c r="K1013" s="197"/>
      <c r="O1013" s="67"/>
      <c r="P1013" s="67"/>
      <c r="Q1013" s="67"/>
      <c r="R1013" s="67"/>
      <c r="S1013" s="67"/>
      <c r="T1013" s="67"/>
      <c r="U1013" s="67"/>
      <c r="V1013" s="67"/>
      <c r="W1013" s="67"/>
      <c r="X1013" s="67"/>
      <c r="Y1013" s="67"/>
      <c r="Z1013" s="67"/>
    </row>
    <row r="1014" spans="10:26" ht="15.75" customHeight="1">
      <c r="J1014" s="189"/>
      <c r="K1014" s="197"/>
      <c r="O1014" s="67"/>
      <c r="P1014" s="67"/>
      <c r="Q1014" s="67"/>
      <c r="R1014" s="67"/>
      <c r="S1014" s="67"/>
      <c r="T1014" s="67"/>
      <c r="U1014" s="67"/>
      <c r="V1014" s="67"/>
      <c r="W1014" s="67"/>
      <c r="X1014" s="67"/>
      <c r="Y1014" s="67"/>
      <c r="Z1014" s="67"/>
    </row>
    <row r="1015" spans="10:26" ht="15.75" customHeight="1">
      <c r="J1015" s="189"/>
      <c r="K1015" s="197"/>
      <c r="O1015" s="67"/>
      <c r="P1015" s="67"/>
      <c r="Q1015" s="67"/>
      <c r="R1015" s="67"/>
      <c r="S1015" s="67"/>
      <c r="T1015" s="67"/>
      <c r="U1015" s="67"/>
      <c r="V1015" s="67"/>
      <c r="W1015" s="67"/>
      <c r="X1015" s="67"/>
      <c r="Y1015" s="67"/>
      <c r="Z1015" s="67"/>
    </row>
    <row r="1016" spans="10:26" ht="15.75" customHeight="1">
      <c r="J1016" s="189"/>
      <c r="K1016" s="197"/>
      <c r="O1016" s="67"/>
      <c r="P1016" s="67"/>
      <c r="Q1016" s="67"/>
      <c r="R1016" s="67"/>
      <c r="S1016" s="67"/>
      <c r="T1016" s="67"/>
      <c r="U1016" s="67"/>
      <c r="V1016" s="67"/>
      <c r="W1016" s="67"/>
      <c r="X1016" s="67"/>
      <c r="Y1016" s="67"/>
      <c r="Z1016" s="67"/>
    </row>
    <row r="1017" spans="10:26" ht="15.75" customHeight="1">
      <c r="J1017" s="189"/>
      <c r="K1017" s="197"/>
      <c r="O1017" s="67"/>
      <c r="P1017" s="67"/>
      <c r="Q1017" s="67"/>
      <c r="R1017" s="67"/>
      <c r="S1017" s="67"/>
      <c r="T1017" s="67"/>
      <c r="U1017" s="67"/>
      <c r="V1017" s="67"/>
      <c r="W1017" s="67"/>
      <c r="X1017" s="67"/>
      <c r="Y1017" s="67"/>
      <c r="Z1017" s="67"/>
    </row>
    <row r="1018" spans="10:26" ht="15.75" customHeight="1">
      <c r="J1018" s="189"/>
      <c r="K1018" s="197"/>
      <c r="O1018" s="67"/>
      <c r="P1018" s="67"/>
      <c r="Q1018" s="67"/>
      <c r="R1018" s="67"/>
      <c r="S1018" s="67"/>
      <c r="T1018" s="67"/>
      <c r="U1018" s="67"/>
      <c r="V1018" s="67"/>
      <c r="W1018" s="67"/>
      <c r="X1018" s="67"/>
      <c r="Y1018" s="67"/>
      <c r="Z1018" s="67"/>
    </row>
    <row r="1019" spans="10:26" ht="15.75" customHeight="1">
      <c r="J1019" s="189"/>
      <c r="K1019" s="197"/>
      <c r="O1019" s="67"/>
      <c r="P1019" s="67"/>
      <c r="Q1019" s="67"/>
      <c r="R1019" s="67"/>
      <c r="S1019" s="67"/>
      <c r="T1019" s="67"/>
      <c r="U1019" s="67"/>
      <c r="V1019" s="67"/>
      <c r="W1019" s="67"/>
      <c r="X1019" s="67"/>
      <c r="Y1019" s="67"/>
      <c r="Z1019" s="67"/>
    </row>
    <row r="1020" spans="10:26" ht="15.75" customHeight="1">
      <c r="J1020" s="189"/>
      <c r="K1020" s="197"/>
      <c r="O1020" s="67"/>
      <c r="P1020" s="67"/>
      <c r="Q1020" s="67"/>
      <c r="R1020" s="67"/>
      <c r="S1020" s="67"/>
      <c r="T1020" s="67"/>
      <c r="U1020" s="67"/>
      <c r="V1020" s="67"/>
      <c r="W1020" s="67"/>
      <c r="X1020" s="67"/>
      <c r="Y1020" s="67"/>
      <c r="Z1020" s="67"/>
    </row>
    <row r="1021" spans="10:26" ht="15.75" customHeight="1">
      <c r="J1021" s="189"/>
      <c r="K1021" s="197"/>
      <c r="O1021" s="67"/>
      <c r="P1021" s="67"/>
      <c r="Q1021" s="67"/>
      <c r="R1021" s="67"/>
      <c r="S1021" s="67"/>
      <c r="T1021" s="67"/>
      <c r="U1021" s="67"/>
      <c r="V1021" s="67"/>
      <c r="W1021" s="67"/>
      <c r="X1021" s="67"/>
      <c r="Y1021" s="67"/>
      <c r="Z1021" s="67"/>
    </row>
    <row r="1022" spans="10:26" ht="15.75" customHeight="1">
      <c r="J1022" s="189"/>
      <c r="K1022" s="197"/>
      <c r="O1022" s="67"/>
      <c r="P1022" s="67"/>
      <c r="Q1022" s="67"/>
      <c r="R1022" s="67"/>
      <c r="S1022" s="67"/>
      <c r="T1022" s="67"/>
      <c r="U1022" s="67"/>
      <c r="V1022" s="67"/>
      <c r="W1022" s="67"/>
      <c r="X1022" s="67"/>
      <c r="Y1022" s="67"/>
      <c r="Z1022" s="67"/>
    </row>
    <row r="1023" spans="10:26" ht="15.75" customHeight="1">
      <c r="J1023" s="189"/>
      <c r="K1023" s="197"/>
      <c r="O1023" s="67"/>
      <c r="P1023" s="67"/>
      <c r="Q1023" s="67"/>
      <c r="R1023" s="67"/>
      <c r="S1023" s="67"/>
      <c r="T1023" s="67"/>
      <c r="U1023" s="67"/>
      <c r="V1023" s="67"/>
      <c r="W1023" s="67"/>
      <c r="X1023" s="67"/>
      <c r="Y1023" s="67"/>
      <c r="Z1023" s="67"/>
    </row>
    <row r="1024" spans="10:26" ht="15.75" customHeight="1">
      <c r="J1024" s="189"/>
      <c r="K1024" s="197"/>
      <c r="O1024" s="67"/>
      <c r="P1024" s="67"/>
      <c r="Q1024" s="67"/>
      <c r="R1024" s="67"/>
      <c r="S1024" s="67"/>
      <c r="T1024" s="67"/>
      <c r="U1024" s="67"/>
      <c r="V1024" s="67"/>
      <c r="W1024" s="67"/>
      <c r="X1024" s="67"/>
      <c r="Y1024" s="67"/>
      <c r="Z1024" s="67"/>
    </row>
    <row r="1025" spans="10:26" ht="15.75" customHeight="1">
      <c r="J1025" s="189"/>
      <c r="K1025" s="197"/>
      <c r="O1025" s="67"/>
      <c r="P1025" s="67"/>
      <c r="Q1025" s="67"/>
      <c r="R1025" s="67"/>
      <c r="S1025" s="67"/>
      <c r="T1025" s="67"/>
      <c r="U1025" s="67"/>
      <c r="V1025" s="67"/>
      <c r="W1025" s="67"/>
      <c r="X1025" s="67"/>
      <c r="Y1025" s="67"/>
      <c r="Z1025" s="67"/>
    </row>
    <row r="1026" spans="10:26" ht="15.75" customHeight="1">
      <c r="J1026" s="189"/>
      <c r="K1026" s="197"/>
      <c r="O1026" s="67"/>
      <c r="P1026" s="67"/>
      <c r="Q1026" s="67"/>
      <c r="R1026" s="67"/>
      <c r="S1026" s="67"/>
      <c r="T1026" s="67"/>
      <c r="U1026" s="67"/>
      <c r="V1026" s="67"/>
      <c r="W1026" s="67"/>
      <c r="X1026" s="67"/>
      <c r="Y1026" s="67"/>
      <c r="Z1026" s="67"/>
    </row>
    <row r="1027" spans="10:26" ht="15.75" customHeight="1">
      <c r="J1027" s="189"/>
      <c r="K1027" s="197"/>
      <c r="O1027" s="67"/>
      <c r="P1027" s="67"/>
      <c r="Q1027" s="67"/>
      <c r="R1027" s="67"/>
      <c r="S1027" s="67"/>
      <c r="T1027" s="67"/>
      <c r="U1027" s="67"/>
      <c r="V1027" s="67"/>
      <c r="W1027" s="67"/>
      <c r="X1027" s="67"/>
      <c r="Y1027" s="67"/>
      <c r="Z1027" s="67"/>
    </row>
    <row r="1028" spans="10:26" ht="15.75" customHeight="1">
      <c r="J1028" s="189"/>
      <c r="K1028" s="197"/>
      <c r="O1028" s="67"/>
      <c r="P1028" s="67"/>
      <c r="Q1028" s="67"/>
      <c r="R1028" s="67"/>
      <c r="S1028" s="67"/>
      <c r="T1028" s="67"/>
      <c r="U1028" s="67"/>
      <c r="V1028" s="67"/>
      <c r="W1028" s="67"/>
      <c r="X1028" s="67"/>
      <c r="Y1028" s="67"/>
      <c r="Z1028" s="67"/>
    </row>
    <row r="1029" spans="10:26" ht="15.75" customHeight="1">
      <c r="J1029" s="189"/>
      <c r="K1029" s="197"/>
      <c r="O1029" s="67"/>
      <c r="P1029" s="67"/>
      <c r="Q1029" s="67"/>
      <c r="R1029" s="67"/>
      <c r="S1029" s="67"/>
      <c r="T1029" s="67"/>
      <c r="U1029" s="67"/>
      <c r="V1029" s="67"/>
      <c r="W1029" s="67"/>
      <c r="X1029" s="67"/>
      <c r="Y1029" s="67"/>
      <c r="Z1029" s="67"/>
    </row>
    <row r="1030" spans="10:26" ht="15.75" customHeight="1">
      <c r="J1030" s="189"/>
      <c r="K1030" s="197"/>
      <c r="O1030" s="67"/>
      <c r="P1030" s="67"/>
      <c r="Q1030" s="67"/>
      <c r="R1030" s="67"/>
      <c r="S1030" s="67"/>
      <c r="T1030" s="67"/>
      <c r="U1030" s="67"/>
      <c r="V1030" s="67"/>
      <c r="W1030" s="67"/>
      <c r="X1030" s="67"/>
      <c r="Y1030" s="67"/>
      <c r="Z1030" s="67"/>
    </row>
    <row r="1031" spans="10:26" ht="15.75" customHeight="1">
      <c r="J1031" s="189"/>
      <c r="K1031" s="197"/>
      <c r="O1031" s="67"/>
      <c r="P1031" s="67"/>
      <c r="Q1031" s="67"/>
      <c r="R1031" s="67"/>
      <c r="S1031" s="67"/>
      <c r="T1031" s="67"/>
      <c r="U1031" s="67"/>
      <c r="V1031" s="67"/>
      <c r="W1031" s="67"/>
      <c r="X1031" s="67"/>
      <c r="Y1031" s="67"/>
      <c r="Z1031" s="67"/>
    </row>
    <row r="1032" spans="10:26" ht="15.75" customHeight="1">
      <c r="J1032" s="189"/>
      <c r="K1032" s="197"/>
      <c r="O1032" s="67"/>
      <c r="P1032" s="67"/>
      <c r="Q1032" s="67"/>
      <c r="R1032" s="67"/>
      <c r="S1032" s="67"/>
      <c r="T1032" s="67"/>
      <c r="U1032" s="67"/>
      <c r="V1032" s="67"/>
      <c r="W1032" s="67"/>
      <c r="X1032" s="67"/>
      <c r="Y1032" s="67"/>
      <c r="Z1032" s="67"/>
    </row>
    <row r="1033" spans="10:26" ht="15.75" customHeight="1">
      <c r="J1033" s="189"/>
      <c r="K1033" s="197"/>
      <c r="O1033" s="67"/>
      <c r="P1033" s="67"/>
      <c r="Q1033" s="67"/>
      <c r="R1033" s="67"/>
      <c r="S1033" s="67"/>
      <c r="T1033" s="67"/>
      <c r="U1033" s="67"/>
      <c r="V1033" s="67"/>
      <c r="W1033" s="67"/>
      <c r="X1033" s="67"/>
      <c r="Y1033" s="67"/>
      <c r="Z1033" s="67"/>
    </row>
    <row r="1034" spans="10:26" ht="15.75" customHeight="1">
      <c r="J1034" s="189"/>
      <c r="K1034" s="197"/>
      <c r="O1034" s="67"/>
      <c r="P1034" s="67"/>
      <c r="Q1034" s="67"/>
      <c r="R1034" s="67"/>
      <c r="S1034" s="67"/>
      <c r="T1034" s="67"/>
      <c r="U1034" s="67"/>
      <c r="V1034" s="67"/>
      <c r="W1034" s="67"/>
      <c r="X1034" s="67"/>
      <c r="Y1034" s="67"/>
      <c r="Z1034" s="67"/>
    </row>
    <row r="1035" spans="10:26" ht="15.75" customHeight="1">
      <c r="J1035" s="189"/>
      <c r="K1035" s="197"/>
      <c r="O1035" s="67"/>
      <c r="P1035" s="67"/>
      <c r="Q1035" s="67"/>
      <c r="R1035" s="67"/>
      <c r="S1035" s="67"/>
      <c r="T1035" s="67"/>
      <c r="U1035" s="67"/>
      <c r="V1035" s="67"/>
      <c r="W1035" s="67"/>
      <c r="X1035" s="67"/>
      <c r="Y1035" s="67"/>
      <c r="Z1035" s="67"/>
    </row>
    <row r="1036" spans="10:26" ht="15.75" customHeight="1">
      <c r="J1036" s="189"/>
      <c r="K1036" s="197"/>
      <c r="O1036" s="67"/>
      <c r="P1036" s="67"/>
      <c r="Q1036" s="67"/>
      <c r="R1036" s="67"/>
      <c r="S1036" s="67"/>
      <c r="T1036" s="67"/>
      <c r="U1036" s="67"/>
      <c r="V1036" s="67"/>
      <c r="W1036" s="67"/>
      <c r="X1036" s="67"/>
      <c r="Y1036" s="67"/>
      <c r="Z1036" s="67"/>
    </row>
    <row r="1037" spans="10:26" ht="15.75" customHeight="1">
      <c r="J1037" s="189"/>
      <c r="K1037" s="197"/>
      <c r="O1037" s="67"/>
      <c r="P1037" s="67"/>
      <c r="Q1037" s="67"/>
      <c r="R1037" s="67"/>
      <c r="S1037" s="67"/>
      <c r="T1037" s="67"/>
      <c r="U1037" s="67"/>
      <c r="V1037" s="67"/>
      <c r="W1037" s="67"/>
      <c r="X1037" s="67"/>
      <c r="Y1037" s="67"/>
      <c r="Z1037" s="67"/>
    </row>
    <row r="1038" spans="10:26" ht="15.75" customHeight="1">
      <c r="J1038" s="189"/>
      <c r="K1038" s="197"/>
      <c r="O1038" s="67"/>
      <c r="P1038" s="67"/>
      <c r="Q1038" s="67"/>
      <c r="R1038" s="67"/>
      <c r="S1038" s="67"/>
      <c r="T1038" s="67"/>
      <c r="U1038" s="67"/>
      <c r="V1038" s="67"/>
      <c r="W1038" s="67"/>
      <c r="X1038" s="67"/>
      <c r="Y1038" s="67"/>
      <c r="Z1038" s="67"/>
    </row>
    <row r="1039" spans="10:26" ht="15.75" customHeight="1">
      <c r="J1039" s="189"/>
      <c r="K1039" s="197"/>
      <c r="O1039" s="67"/>
      <c r="P1039" s="67"/>
      <c r="Q1039" s="67"/>
      <c r="R1039" s="67"/>
      <c r="S1039" s="67"/>
      <c r="T1039" s="67"/>
      <c r="U1039" s="67"/>
      <c r="V1039" s="67"/>
      <c r="W1039" s="67"/>
      <c r="X1039" s="67"/>
      <c r="Y1039" s="67"/>
      <c r="Z1039" s="67"/>
    </row>
    <row r="1040" spans="10:26" ht="15.75" customHeight="1">
      <c r="J1040" s="189"/>
      <c r="K1040" s="197"/>
      <c r="O1040" s="67"/>
      <c r="P1040" s="67"/>
      <c r="Q1040" s="67"/>
      <c r="R1040" s="67"/>
      <c r="S1040" s="67"/>
      <c r="T1040" s="67"/>
      <c r="U1040" s="67"/>
      <c r="V1040" s="67"/>
      <c r="W1040" s="67"/>
      <c r="X1040" s="67"/>
      <c r="Y1040" s="67"/>
      <c r="Z1040" s="67"/>
    </row>
    <row r="1041" spans="10:26" ht="15.75" customHeight="1">
      <c r="J1041" s="189"/>
      <c r="K1041" s="197"/>
      <c r="O1041" s="67"/>
      <c r="P1041" s="67"/>
      <c r="Q1041" s="67"/>
      <c r="R1041" s="67"/>
      <c r="S1041" s="67"/>
      <c r="T1041" s="67"/>
      <c r="U1041" s="67"/>
      <c r="V1041" s="67"/>
      <c r="W1041" s="67"/>
      <c r="X1041" s="67"/>
      <c r="Y1041" s="67"/>
      <c r="Z1041" s="67"/>
    </row>
    <row r="1042" spans="10:26" ht="15.75" customHeight="1">
      <c r="J1042" s="189"/>
      <c r="K1042" s="197"/>
      <c r="O1042" s="67"/>
      <c r="P1042" s="67"/>
      <c r="Q1042" s="67"/>
      <c r="R1042" s="67"/>
      <c r="S1042" s="67"/>
      <c r="T1042" s="67"/>
      <c r="U1042" s="67"/>
      <c r="V1042" s="67"/>
      <c r="W1042" s="67"/>
      <c r="X1042" s="67"/>
      <c r="Y1042" s="67"/>
      <c r="Z1042" s="67"/>
    </row>
    <row r="1043" spans="10:26" ht="15.75" customHeight="1">
      <c r="J1043" s="189"/>
      <c r="K1043" s="197"/>
      <c r="O1043" s="67"/>
      <c r="P1043" s="67"/>
      <c r="Q1043" s="67"/>
      <c r="R1043" s="67"/>
      <c r="S1043" s="67"/>
      <c r="T1043" s="67"/>
      <c r="U1043" s="67"/>
      <c r="V1043" s="67"/>
      <c r="W1043" s="67"/>
      <c r="X1043" s="67"/>
      <c r="Y1043" s="67"/>
      <c r="Z1043" s="67"/>
    </row>
    <row r="1044" spans="10:26" ht="15.75" customHeight="1">
      <c r="J1044" s="189"/>
      <c r="K1044" s="197"/>
      <c r="O1044" s="67"/>
      <c r="P1044" s="67"/>
      <c r="Q1044" s="67"/>
      <c r="R1044" s="67"/>
      <c r="S1044" s="67"/>
      <c r="T1044" s="67"/>
      <c r="U1044" s="67"/>
      <c r="V1044" s="67"/>
      <c r="W1044" s="67"/>
      <c r="X1044" s="67"/>
      <c r="Y1044" s="67"/>
      <c r="Z1044" s="67"/>
    </row>
    <row r="1045" spans="10:26" ht="15.75" customHeight="1">
      <c r="J1045" s="189"/>
      <c r="K1045" s="197"/>
      <c r="O1045" s="67"/>
      <c r="P1045" s="67"/>
      <c r="Q1045" s="67"/>
      <c r="R1045" s="67"/>
      <c r="S1045" s="67"/>
      <c r="T1045" s="67"/>
      <c r="U1045" s="67"/>
      <c r="V1045" s="67"/>
      <c r="W1045" s="67"/>
      <c r="X1045" s="67"/>
      <c r="Y1045" s="67"/>
      <c r="Z1045" s="67"/>
    </row>
    <row r="1046" spans="10:26" ht="15.75" customHeight="1">
      <c r="J1046" s="189"/>
      <c r="K1046" s="197"/>
      <c r="O1046" s="67"/>
      <c r="P1046" s="67"/>
      <c r="Q1046" s="67"/>
      <c r="R1046" s="67"/>
      <c r="S1046" s="67"/>
      <c r="T1046" s="67"/>
      <c r="U1046" s="67"/>
      <c r="V1046" s="67"/>
      <c r="W1046" s="67"/>
      <c r="X1046" s="67"/>
      <c r="Y1046" s="67"/>
      <c r="Z1046" s="67"/>
    </row>
    <row r="1047" spans="10:26" ht="15.75" customHeight="1">
      <c r="J1047" s="189"/>
      <c r="K1047" s="197"/>
      <c r="O1047" s="67"/>
      <c r="P1047" s="67"/>
      <c r="Q1047" s="67"/>
      <c r="R1047" s="67"/>
      <c r="S1047" s="67"/>
      <c r="T1047" s="67"/>
      <c r="U1047" s="67"/>
      <c r="V1047" s="67"/>
      <c r="W1047" s="67"/>
      <c r="X1047" s="67"/>
      <c r="Y1047" s="67"/>
      <c r="Z1047" s="67"/>
    </row>
    <row r="1048" spans="10:26" ht="15.75" customHeight="1">
      <c r="J1048" s="189"/>
      <c r="K1048" s="197"/>
      <c r="O1048" s="67"/>
      <c r="P1048" s="67"/>
      <c r="Q1048" s="67"/>
      <c r="R1048" s="67"/>
      <c r="S1048" s="67"/>
      <c r="T1048" s="67"/>
      <c r="U1048" s="67"/>
      <c r="V1048" s="67"/>
      <c r="W1048" s="67"/>
      <c r="X1048" s="67"/>
      <c r="Y1048" s="67"/>
      <c r="Z1048" s="67"/>
    </row>
    <row r="1049" spans="10:26" ht="15.75" customHeight="1">
      <c r="J1049" s="189"/>
      <c r="K1049" s="197"/>
      <c r="O1049" s="67"/>
      <c r="P1049" s="67"/>
      <c r="Q1049" s="67"/>
      <c r="R1049" s="67"/>
      <c r="S1049" s="67"/>
      <c r="T1049" s="67"/>
      <c r="U1049" s="67"/>
      <c r="V1049" s="67"/>
      <c r="W1049" s="67"/>
      <c r="X1049" s="67"/>
      <c r="Y1049" s="67"/>
      <c r="Z1049" s="67"/>
    </row>
    <row r="1050" spans="10:26" ht="15.75" customHeight="1">
      <c r="J1050" s="189"/>
      <c r="K1050" s="197"/>
      <c r="O1050" s="67"/>
      <c r="P1050" s="67"/>
      <c r="Q1050" s="67"/>
      <c r="R1050" s="67"/>
      <c r="S1050" s="67"/>
      <c r="T1050" s="67"/>
      <c r="U1050" s="67"/>
      <c r="V1050" s="67"/>
      <c r="W1050" s="67"/>
      <c r="X1050" s="67"/>
      <c r="Y1050" s="67"/>
      <c r="Z1050" s="67"/>
    </row>
    <row r="1051" spans="10:26" ht="15.75" customHeight="1">
      <c r="J1051" s="189"/>
      <c r="K1051" s="197"/>
      <c r="O1051" s="67"/>
      <c r="P1051" s="67"/>
      <c r="Q1051" s="67"/>
      <c r="R1051" s="67"/>
      <c r="S1051" s="67"/>
      <c r="T1051" s="67"/>
      <c r="U1051" s="67"/>
      <c r="V1051" s="67"/>
      <c r="W1051" s="67"/>
      <c r="X1051" s="67"/>
      <c r="Y1051" s="67"/>
      <c r="Z1051" s="67"/>
    </row>
    <row r="1052" spans="10:26" ht="15.75" customHeight="1">
      <c r="J1052" s="189"/>
      <c r="K1052" s="197"/>
      <c r="O1052" s="67"/>
      <c r="P1052" s="67"/>
      <c r="Q1052" s="67"/>
      <c r="R1052" s="67"/>
      <c r="S1052" s="67"/>
      <c r="T1052" s="67"/>
      <c r="U1052" s="67"/>
      <c r="V1052" s="67"/>
      <c r="W1052" s="67"/>
      <c r="X1052" s="67"/>
      <c r="Y1052" s="67"/>
      <c r="Z1052" s="67"/>
    </row>
    <row r="1053" spans="10:26" ht="15.75" customHeight="1">
      <c r="J1053" s="189"/>
      <c r="K1053" s="197"/>
      <c r="O1053" s="67"/>
      <c r="P1053" s="67"/>
      <c r="Q1053" s="67"/>
      <c r="R1053" s="67"/>
      <c r="S1053" s="67"/>
      <c r="T1053" s="67"/>
      <c r="U1053" s="67"/>
      <c r="V1053" s="67"/>
      <c r="W1053" s="67"/>
      <c r="X1053" s="67"/>
      <c r="Y1053" s="67"/>
      <c r="Z1053" s="67"/>
    </row>
    <row r="1054" spans="10:26" ht="15.75" customHeight="1">
      <c r="J1054" s="189"/>
      <c r="K1054" s="197"/>
      <c r="O1054" s="67"/>
      <c r="P1054" s="67"/>
      <c r="Q1054" s="67"/>
      <c r="R1054" s="67"/>
      <c r="S1054" s="67"/>
      <c r="T1054" s="67"/>
      <c r="U1054" s="67"/>
      <c r="V1054" s="67"/>
      <c r="W1054" s="67"/>
      <c r="X1054" s="67"/>
      <c r="Y1054" s="67"/>
      <c r="Z1054" s="67"/>
    </row>
    <row r="1055" spans="10:26" ht="15.75" customHeight="1">
      <c r="J1055" s="189"/>
      <c r="K1055" s="197"/>
      <c r="O1055" s="67"/>
      <c r="P1055" s="67"/>
      <c r="Q1055" s="67"/>
      <c r="R1055" s="67"/>
      <c r="S1055" s="67"/>
      <c r="T1055" s="67"/>
      <c r="U1055" s="67"/>
      <c r="V1055" s="67"/>
      <c r="W1055" s="67"/>
      <c r="X1055" s="67"/>
      <c r="Y1055" s="67"/>
      <c r="Z1055" s="67"/>
    </row>
    <row r="1056" spans="10:26" ht="15.75" customHeight="1">
      <c r="J1056" s="189"/>
      <c r="K1056" s="197"/>
      <c r="O1056" s="67"/>
      <c r="P1056" s="67"/>
      <c r="Q1056" s="67"/>
      <c r="R1056" s="67"/>
      <c r="S1056" s="67"/>
      <c r="T1056" s="67"/>
      <c r="U1056" s="67"/>
      <c r="V1056" s="67"/>
      <c r="W1056" s="67"/>
      <c r="X1056" s="67"/>
      <c r="Y1056" s="67"/>
      <c r="Z1056" s="67"/>
    </row>
    <row r="1057" spans="10:26" ht="15.75" customHeight="1">
      <c r="J1057" s="189"/>
      <c r="K1057" s="197"/>
      <c r="O1057" s="67"/>
      <c r="P1057" s="67"/>
      <c r="Q1057" s="67"/>
      <c r="R1057" s="67"/>
      <c r="S1057" s="67"/>
      <c r="T1057" s="67"/>
      <c r="U1057" s="67"/>
      <c r="V1057" s="67"/>
      <c r="W1057" s="67"/>
      <c r="X1057" s="67"/>
      <c r="Y1057" s="67"/>
      <c r="Z1057" s="67"/>
    </row>
    <row r="1058" spans="10:26" ht="15.75" customHeight="1">
      <c r="J1058" s="189"/>
      <c r="K1058" s="197"/>
      <c r="O1058" s="67"/>
      <c r="P1058" s="67"/>
      <c r="Q1058" s="67"/>
      <c r="R1058" s="67"/>
      <c r="S1058" s="67"/>
      <c r="T1058" s="67"/>
      <c r="U1058" s="67"/>
      <c r="V1058" s="67"/>
      <c r="W1058" s="67"/>
      <c r="X1058" s="67"/>
      <c r="Y1058" s="67"/>
      <c r="Z1058" s="67"/>
    </row>
    <row r="1059" spans="10:26" ht="15.75" customHeight="1">
      <c r="J1059" s="189"/>
      <c r="K1059" s="197"/>
      <c r="O1059" s="67"/>
      <c r="P1059" s="67"/>
      <c r="Q1059" s="67"/>
      <c r="R1059" s="67"/>
      <c r="S1059" s="67"/>
      <c r="T1059" s="67"/>
      <c r="U1059" s="67"/>
      <c r="V1059" s="67"/>
      <c r="W1059" s="67"/>
      <c r="X1059" s="67"/>
      <c r="Y1059" s="67"/>
      <c r="Z1059" s="67"/>
    </row>
    <row r="1060" spans="10:26" ht="15.75" customHeight="1">
      <c r="J1060" s="189"/>
      <c r="K1060" s="197"/>
      <c r="O1060" s="67"/>
      <c r="P1060" s="67"/>
      <c r="Q1060" s="67"/>
      <c r="R1060" s="67"/>
      <c r="S1060" s="67"/>
      <c r="T1060" s="67"/>
      <c r="U1060" s="67"/>
      <c r="V1060" s="67"/>
      <c r="W1060" s="67"/>
      <c r="X1060" s="67"/>
      <c r="Y1060" s="67"/>
      <c r="Z1060" s="67"/>
    </row>
    <row r="1061" spans="10:26" ht="15.75" customHeight="1">
      <c r="J1061" s="189"/>
      <c r="K1061" s="197"/>
      <c r="O1061" s="67"/>
      <c r="P1061" s="67"/>
      <c r="Q1061" s="67"/>
      <c r="R1061" s="67"/>
      <c r="S1061" s="67"/>
      <c r="T1061" s="67"/>
      <c r="U1061" s="67"/>
      <c r="V1061" s="67"/>
      <c r="W1061" s="67"/>
      <c r="X1061" s="67"/>
      <c r="Y1061" s="67"/>
      <c r="Z1061" s="67"/>
    </row>
    <row r="1062" spans="10:26" ht="15.75" customHeight="1">
      <c r="J1062" s="189"/>
      <c r="K1062" s="197"/>
      <c r="O1062" s="67"/>
      <c r="P1062" s="67"/>
      <c r="Q1062" s="67"/>
      <c r="R1062" s="67"/>
      <c r="S1062" s="67"/>
      <c r="T1062" s="67"/>
      <c r="U1062" s="67"/>
      <c r="V1062" s="67"/>
      <c r="W1062" s="67"/>
      <c r="X1062" s="67"/>
      <c r="Y1062" s="67"/>
      <c r="Z1062" s="67"/>
    </row>
  </sheetData>
  <autoFilter ref="A1:N101" xr:uid="{D179D123-9F1B-4F73-9ACD-9365460F23EF}"/>
  <mergeCells count="9">
    <mergeCell ref="G127:G128"/>
    <mergeCell ref="H127:H128"/>
    <mergeCell ref="I127:I128"/>
    <mergeCell ref="J127:J128"/>
    <mergeCell ref="A127:A128"/>
    <mergeCell ref="B127:B128"/>
    <mergeCell ref="C127:C128"/>
    <mergeCell ref="D127:E127"/>
    <mergeCell ref="F127:F128"/>
  </mergeCells>
  <dataValidations count="4">
    <dataValidation type="list" allowBlank="1" showErrorMessage="1" sqref="I2:I110" xr:uid="{37443C8B-5CB7-48E3-B263-5AFBFF610305}">
      <formula1>"GUARANÍES,GUARANIES,DOLARES"</formula1>
    </dataValidation>
    <dataValidation type="list" allowBlank="1" showErrorMessage="1" sqref="K2:K110" xr:uid="{947C8533-E54A-4A85-9645-AB7A42DAB703}">
      <formula1>" MENSUAL , TRIMESTRAL ,ANUAL,SEMESTRAL,AL VENCIMIENTO"</formula1>
    </dataValidation>
    <dataValidation type="list" allowBlank="1" showErrorMessage="1" sqref="L2:L110" xr:uid="{F0262E18-DB11-4001-A888-08D92870A511}">
      <formula1>" FISICO , ELECTRONICO "</formula1>
    </dataValidation>
    <dataValidation type="list" allowBlank="1" showErrorMessage="1" sqref="N2 N13 N64 N71:N72 N81:N83" xr:uid="{46776DF3-005B-4B0A-B358-F3B894D319C0}">
      <formula1>"VENCIDO"</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rgb="FF66FFCC"/>
    <pageSetUpPr fitToPage="1"/>
  </sheetPr>
  <dimension ref="A1:M157"/>
  <sheetViews>
    <sheetView showGridLines="0" tabSelected="1" topLeftCell="A2" zoomScale="70" zoomScaleNormal="70" zoomScalePageLayoutView="60" workbookViewId="0">
      <pane ySplit="9" topLeftCell="A91" activePane="bottomLeft" state="frozen"/>
      <selection activeCell="G5" sqref="G5"/>
      <selection pane="bottomLeft" activeCell="E96" sqref="E96"/>
    </sheetView>
  </sheetViews>
  <sheetFormatPr baseColWidth="10" defaultColWidth="11.44140625" defaultRowHeight="18"/>
  <cols>
    <col min="1" max="1" width="6.109375" style="6" customWidth="1"/>
    <col min="2" max="2" width="75.6640625" style="8" customWidth="1"/>
    <col min="3" max="3" width="23" style="9" customWidth="1"/>
    <col min="4" max="4" width="24.33203125" style="9" customWidth="1"/>
    <col min="5" max="5" width="75.77734375" style="10" customWidth="1"/>
    <col min="6" max="6" width="23" style="9" customWidth="1"/>
    <col min="7" max="7" width="24.33203125" style="9" customWidth="1"/>
    <col min="8" max="8" width="21.88671875" style="64" customWidth="1"/>
    <col min="9" max="9" width="24" style="4" customWidth="1"/>
    <col min="10" max="10" width="36.109375" style="4" bestFit="1" customWidth="1"/>
    <col min="11" max="13" width="11.5546875" style="5" customWidth="1"/>
    <col min="14" max="16384" width="11.44140625" style="6"/>
  </cols>
  <sheetData>
    <row r="1" spans="2:10" ht="18" hidden="1" customHeight="1">
      <c r="B1" s="566" t="s">
        <v>347</v>
      </c>
      <c r="C1" s="566"/>
      <c r="D1" s="566"/>
      <c r="E1" s="566"/>
      <c r="F1" s="566"/>
      <c r="G1" s="566"/>
    </row>
    <row r="2" spans="2:10">
      <c r="B2" s="566"/>
      <c r="C2" s="566"/>
      <c r="D2" s="566"/>
      <c r="E2" s="566"/>
      <c r="F2" s="566"/>
      <c r="G2" s="566"/>
    </row>
    <row r="3" spans="2:10" ht="18" customHeight="1">
      <c r="B3" s="566"/>
      <c r="C3" s="566"/>
      <c r="D3" s="566"/>
      <c r="E3" s="566"/>
      <c r="F3" s="566"/>
      <c r="G3" s="566"/>
    </row>
    <row r="4" spans="2:10" ht="18" customHeight="1">
      <c r="B4" s="566"/>
      <c r="C4" s="566"/>
      <c r="D4" s="566"/>
      <c r="E4" s="566"/>
      <c r="F4" s="566"/>
      <c r="G4" s="566"/>
      <c r="H4" s="126"/>
    </row>
    <row r="5" spans="2:10">
      <c r="B5" s="565" t="s">
        <v>365</v>
      </c>
      <c r="C5" s="565"/>
      <c r="D5" s="565"/>
      <c r="E5" s="565"/>
      <c r="F5" s="565"/>
      <c r="G5" s="565"/>
      <c r="H5" s="126"/>
    </row>
    <row r="6" spans="2:10">
      <c r="B6" s="567" t="s">
        <v>1928</v>
      </c>
      <c r="C6" s="567"/>
      <c r="D6" s="567"/>
      <c r="E6" s="567"/>
      <c r="F6" s="567"/>
      <c r="G6" s="567"/>
      <c r="H6" s="126"/>
      <c r="J6" s="7"/>
    </row>
    <row r="7" spans="2:10">
      <c r="B7" s="564" t="s">
        <v>320</v>
      </c>
      <c r="C7" s="564"/>
      <c r="D7" s="564"/>
      <c r="E7" s="564"/>
      <c r="F7" s="564"/>
      <c r="G7" s="564"/>
      <c r="H7" s="20"/>
    </row>
    <row r="8" spans="2:10">
      <c r="B8" s="563"/>
      <c r="C8" s="563"/>
      <c r="D8" s="563"/>
      <c r="E8" s="563"/>
      <c r="F8" s="563"/>
      <c r="G8" s="563"/>
    </row>
    <row r="9" spans="2:10" ht="18.75" customHeight="1">
      <c r="B9" s="560" t="s">
        <v>448</v>
      </c>
      <c r="C9" s="561" t="s">
        <v>1897</v>
      </c>
      <c r="D9" s="561" t="s">
        <v>1560</v>
      </c>
      <c r="E9" s="560" t="s">
        <v>4</v>
      </c>
      <c r="F9" s="561" t="s">
        <v>1897</v>
      </c>
      <c r="G9" s="561" t="s">
        <v>1560</v>
      </c>
    </row>
    <row r="10" spans="2:10">
      <c r="B10" s="560"/>
      <c r="C10" s="561"/>
      <c r="D10" s="561"/>
      <c r="E10" s="560"/>
      <c r="F10" s="561"/>
      <c r="G10" s="561"/>
    </row>
    <row r="11" spans="2:10" ht="21">
      <c r="B11" s="103" t="s">
        <v>5</v>
      </c>
      <c r="C11" s="75">
        <v>49595705868</v>
      </c>
      <c r="D11" s="76">
        <v>11020099062</v>
      </c>
      <c r="E11" s="103" t="s">
        <v>192</v>
      </c>
      <c r="F11" s="77">
        <v>42188229169</v>
      </c>
      <c r="G11" s="77">
        <v>1980528632</v>
      </c>
    </row>
    <row r="12" spans="2:10">
      <c r="B12" s="78"/>
      <c r="C12" s="76"/>
      <c r="D12" s="76"/>
      <c r="E12" s="79"/>
      <c r="F12" s="80"/>
      <c r="G12" s="80"/>
      <c r="H12" s="127"/>
    </row>
    <row r="13" spans="2:10">
      <c r="B13" s="78" t="s">
        <v>391</v>
      </c>
      <c r="C13" s="75">
        <v>38047795337</v>
      </c>
      <c r="D13" s="75">
        <v>2266205565</v>
      </c>
      <c r="E13" s="79" t="s">
        <v>10</v>
      </c>
      <c r="F13" s="77">
        <v>41743442184</v>
      </c>
      <c r="G13" s="77">
        <v>1804597333</v>
      </c>
    </row>
    <row r="14" spans="2:10">
      <c r="B14" s="81" t="s">
        <v>6</v>
      </c>
      <c r="C14" s="82">
        <v>200000</v>
      </c>
      <c r="D14" s="82">
        <v>200000</v>
      </c>
      <c r="E14" s="83" t="s">
        <v>392</v>
      </c>
      <c r="F14" s="82">
        <v>40317392728</v>
      </c>
      <c r="G14" s="82">
        <v>622761767</v>
      </c>
      <c r="H14" s="63"/>
      <c r="I14" s="14"/>
    </row>
    <row r="15" spans="2:10">
      <c r="B15" s="81" t="s">
        <v>7</v>
      </c>
      <c r="C15" s="82">
        <v>38047595337</v>
      </c>
      <c r="D15" s="82">
        <v>2266005487</v>
      </c>
      <c r="E15" s="83" t="s">
        <v>340</v>
      </c>
      <c r="F15" s="82">
        <v>283299881</v>
      </c>
      <c r="G15" s="82">
        <v>310213639</v>
      </c>
      <c r="H15" s="63"/>
      <c r="I15" s="14"/>
    </row>
    <row r="16" spans="2:10">
      <c r="B16" s="81" t="s">
        <v>1312</v>
      </c>
      <c r="C16" s="82">
        <v>0</v>
      </c>
      <c r="D16" s="82">
        <v>78</v>
      </c>
      <c r="E16" s="83" t="s">
        <v>339</v>
      </c>
      <c r="F16" s="82">
        <v>0</v>
      </c>
      <c r="G16" s="82">
        <v>0</v>
      </c>
      <c r="H16" s="63"/>
      <c r="I16" s="14"/>
    </row>
    <row r="17" spans="1:13">
      <c r="B17" s="81"/>
      <c r="C17" s="82"/>
      <c r="D17" s="82"/>
      <c r="E17" s="83" t="s">
        <v>393</v>
      </c>
      <c r="F17" s="82">
        <v>0</v>
      </c>
      <c r="G17" s="82">
        <v>0</v>
      </c>
      <c r="H17" s="63"/>
      <c r="I17" s="14"/>
    </row>
    <row r="18" spans="1:13" ht="18" customHeight="1">
      <c r="B18" s="84" t="s">
        <v>246</v>
      </c>
      <c r="C18" s="75">
        <v>5267281580</v>
      </c>
      <c r="D18" s="75">
        <v>7354646814</v>
      </c>
      <c r="E18" s="83" t="s">
        <v>1442</v>
      </c>
      <c r="F18" s="82">
        <v>0</v>
      </c>
      <c r="G18" s="82">
        <v>0</v>
      </c>
      <c r="H18" s="63"/>
      <c r="I18" s="14"/>
    </row>
    <row r="19" spans="1:13" ht="17.399999999999999" customHeight="1">
      <c r="B19" s="81" t="s">
        <v>8</v>
      </c>
      <c r="C19" s="82">
        <v>0</v>
      </c>
      <c r="D19" s="82">
        <v>4079500000</v>
      </c>
      <c r="E19" s="83" t="s">
        <v>12</v>
      </c>
      <c r="F19" s="82">
        <v>0</v>
      </c>
      <c r="G19" s="82">
        <v>0</v>
      </c>
      <c r="H19" s="63"/>
      <c r="I19" s="14"/>
    </row>
    <row r="20" spans="1:13">
      <c r="B20" s="81" t="s">
        <v>351</v>
      </c>
      <c r="C20" s="82">
        <v>5267281580</v>
      </c>
      <c r="D20" s="82">
        <v>3275146814</v>
      </c>
      <c r="E20" s="83" t="s">
        <v>881</v>
      </c>
      <c r="F20" s="82">
        <v>1142749575</v>
      </c>
      <c r="G20" s="82">
        <v>871341318</v>
      </c>
      <c r="H20" s="63"/>
      <c r="I20" s="14"/>
    </row>
    <row r="21" spans="1:13">
      <c r="B21" s="81" t="s">
        <v>9</v>
      </c>
      <c r="C21" s="82">
        <v>0</v>
      </c>
      <c r="D21" s="82">
        <v>0</v>
      </c>
      <c r="E21" s="83" t="s">
        <v>193</v>
      </c>
      <c r="F21" s="82">
        <v>0</v>
      </c>
      <c r="G21" s="82">
        <v>0</v>
      </c>
      <c r="H21" s="63"/>
      <c r="I21" s="14"/>
    </row>
    <row r="22" spans="1:13">
      <c r="B22" s="81"/>
      <c r="C22" s="85"/>
      <c r="D22" s="85"/>
      <c r="E22" s="83" t="s">
        <v>13</v>
      </c>
      <c r="F22" s="82">
        <v>0</v>
      </c>
      <c r="G22" s="82">
        <v>280609</v>
      </c>
      <c r="H22" s="63"/>
      <c r="I22" s="14"/>
    </row>
    <row r="23" spans="1:13">
      <c r="B23" s="81"/>
      <c r="C23" s="85"/>
      <c r="D23" s="85"/>
      <c r="E23" s="83" t="s">
        <v>14</v>
      </c>
      <c r="F23" s="82">
        <v>0</v>
      </c>
      <c r="G23" s="82">
        <v>0</v>
      </c>
      <c r="H23" s="63"/>
      <c r="I23" s="14"/>
    </row>
    <row r="24" spans="1:13">
      <c r="B24" s="81"/>
      <c r="C24" s="85"/>
      <c r="D24" s="85"/>
      <c r="E24" s="83" t="s">
        <v>15</v>
      </c>
      <c r="F24" s="82">
        <v>0</v>
      </c>
      <c r="G24" s="82">
        <v>0</v>
      </c>
      <c r="H24" s="63"/>
      <c r="I24" s="14"/>
    </row>
    <row r="25" spans="1:13">
      <c r="B25" s="84" t="s">
        <v>247</v>
      </c>
      <c r="C25" s="75">
        <v>6280628951</v>
      </c>
      <c r="D25" s="75">
        <v>1399246683</v>
      </c>
      <c r="E25" s="86" t="s">
        <v>338</v>
      </c>
      <c r="F25" s="75">
        <v>408070884</v>
      </c>
      <c r="G25" s="75">
        <v>139215198</v>
      </c>
      <c r="H25" s="63"/>
      <c r="I25" s="14"/>
    </row>
    <row r="26" spans="1:13" s="13" customFormat="1">
      <c r="B26" s="81" t="s">
        <v>302</v>
      </c>
      <c r="C26" s="82">
        <v>4041796707</v>
      </c>
      <c r="D26" s="82">
        <v>1010481213</v>
      </c>
      <c r="E26" s="83" t="s">
        <v>19</v>
      </c>
      <c r="F26" s="82">
        <v>292796604</v>
      </c>
      <c r="G26" s="82">
        <v>107824437</v>
      </c>
      <c r="H26" s="63"/>
      <c r="I26" s="14"/>
      <c r="J26" s="14"/>
      <c r="K26" s="15"/>
      <c r="L26" s="15"/>
      <c r="M26" s="15"/>
    </row>
    <row r="27" spans="1:13" s="13" customFormat="1">
      <c r="B27" s="81" t="s">
        <v>303</v>
      </c>
      <c r="C27" s="82">
        <v>87282153</v>
      </c>
      <c r="D27" s="82">
        <v>44414538</v>
      </c>
      <c r="E27" s="83" t="s">
        <v>331</v>
      </c>
      <c r="F27" s="82">
        <v>8940000</v>
      </c>
      <c r="G27" s="82">
        <v>0</v>
      </c>
      <c r="H27" s="63"/>
      <c r="I27" s="14"/>
      <c r="J27" s="14"/>
      <c r="K27" s="15"/>
      <c r="L27" s="15"/>
      <c r="M27" s="15"/>
    </row>
    <row r="28" spans="1:13" s="13" customFormat="1">
      <c r="B28" s="87" t="s">
        <v>328</v>
      </c>
      <c r="C28" s="82">
        <v>178533008</v>
      </c>
      <c r="D28" s="82">
        <v>170412323</v>
      </c>
      <c r="E28" s="83" t="s">
        <v>187</v>
      </c>
      <c r="F28" s="82">
        <v>55489038</v>
      </c>
      <c r="G28" s="82">
        <v>0</v>
      </c>
      <c r="H28" s="63"/>
      <c r="I28" s="14"/>
      <c r="J28" s="14"/>
      <c r="K28" s="15"/>
      <c r="L28" s="15"/>
      <c r="M28" s="15"/>
    </row>
    <row r="29" spans="1:13" s="13" customFormat="1">
      <c r="B29" s="87" t="s">
        <v>329</v>
      </c>
      <c r="C29" s="82">
        <v>0</v>
      </c>
      <c r="D29" s="82">
        <v>0</v>
      </c>
      <c r="E29" s="83" t="s">
        <v>20</v>
      </c>
      <c r="F29" s="82">
        <v>0</v>
      </c>
      <c r="G29" s="82">
        <v>0</v>
      </c>
      <c r="H29" s="128"/>
      <c r="I29" s="14"/>
      <c r="J29" s="14"/>
      <c r="K29" s="15"/>
      <c r="L29" s="15"/>
      <c r="M29" s="15"/>
    </row>
    <row r="30" spans="1:13" s="13" customFormat="1">
      <c r="B30" s="87" t="s">
        <v>407</v>
      </c>
      <c r="C30" s="82">
        <v>1917500352</v>
      </c>
      <c r="D30" s="82">
        <v>49500910</v>
      </c>
      <c r="E30" s="83" t="s">
        <v>337</v>
      </c>
      <c r="F30" s="82">
        <v>50845242</v>
      </c>
      <c r="G30" s="82">
        <v>31346319</v>
      </c>
      <c r="H30" s="128"/>
      <c r="I30" s="14"/>
      <c r="J30" s="14"/>
      <c r="K30" s="15"/>
      <c r="L30" s="15"/>
      <c r="M30" s="15"/>
    </row>
    <row r="31" spans="1:13" s="13" customFormat="1">
      <c r="B31" s="87" t="s">
        <v>869</v>
      </c>
      <c r="C31" s="82">
        <v>0</v>
      </c>
      <c r="D31" s="82">
        <v>0</v>
      </c>
      <c r="E31" s="83" t="s">
        <v>269</v>
      </c>
      <c r="F31" s="82">
        <v>0</v>
      </c>
      <c r="G31" s="82">
        <v>44442</v>
      </c>
      <c r="H31" s="128"/>
      <c r="I31" s="14"/>
      <c r="J31" s="14"/>
      <c r="K31" s="15"/>
      <c r="L31" s="15"/>
      <c r="M31" s="15"/>
    </row>
    <row r="32" spans="1:13" s="13" customFormat="1">
      <c r="A32" s="56"/>
      <c r="B32" s="87" t="s">
        <v>330</v>
      </c>
      <c r="C32" s="82">
        <v>0</v>
      </c>
      <c r="D32" s="82">
        <v>57183445</v>
      </c>
      <c r="E32" s="83" t="s">
        <v>1443</v>
      </c>
      <c r="F32" s="82">
        <v>0</v>
      </c>
      <c r="G32" s="82">
        <v>0</v>
      </c>
      <c r="H32" s="63"/>
      <c r="I32" s="14"/>
      <c r="J32" s="14"/>
      <c r="K32" s="15"/>
      <c r="L32" s="15"/>
      <c r="M32" s="15"/>
    </row>
    <row r="33" spans="1:13" s="13" customFormat="1">
      <c r="A33" s="56"/>
      <c r="B33" s="87" t="s">
        <v>870</v>
      </c>
      <c r="C33" s="82">
        <v>9986600</v>
      </c>
      <c r="D33" s="82">
        <v>9986600</v>
      </c>
      <c r="E33" s="83" t="s">
        <v>34</v>
      </c>
      <c r="F33" s="82">
        <v>0</v>
      </c>
      <c r="G33" s="82">
        <v>0</v>
      </c>
      <c r="H33" s="63"/>
      <c r="I33" s="14"/>
      <c r="J33" s="14"/>
      <c r="K33" s="15"/>
      <c r="L33" s="15"/>
      <c r="M33" s="15"/>
    </row>
    <row r="34" spans="1:13" s="13" customFormat="1">
      <c r="A34" s="56"/>
      <c r="B34" s="87" t="s">
        <v>408</v>
      </c>
      <c r="C34" s="82">
        <v>43345700</v>
      </c>
      <c r="D34" s="82">
        <v>10290144</v>
      </c>
      <c r="E34" s="83"/>
      <c r="F34" s="82"/>
      <c r="G34" s="82"/>
      <c r="H34" s="63"/>
      <c r="I34" s="14"/>
      <c r="J34" s="14"/>
      <c r="K34" s="15"/>
      <c r="L34" s="15"/>
      <c r="M34" s="15"/>
    </row>
    <row r="35" spans="1:13" s="13" customFormat="1">
      <c r="A35" s="56"/>
      <c r="B35" s="87" t="s">
        <v>428</v>
      </c>
      <c r="C35" s="82">
        <v>2184431</v>
      </c>
      <c r="D35" s="82">
        <v>2702631</v>
      </c>
      <c r="E35" s="83"/>
      <c r="F35" s="82"/>
      <c r="G35" s="82"/>
      <c r="H35" s="63"/>
      <c r="I35" s="14"/>
      <c r="J35" s="14"/>
      <c r="K35" s="15"/>
      <c r="L35" s="15"/>
      <c r="M35" s="15"/>
    </row>
    <row r="36" spans="1:13" s="13" customFormat="1">
      <c r="A36" s="56"/>
      <c r="B36" s="87" t="s">
        <v>1236</v>
      </c>
      <c r="C36" s="82">
        <v>0</v>
      </c>
      <c r="D36" s="82">
        <v>44274879</v>
      </c>
      <c r="E36" s="86" t="s">
        <v>22</v>
      </c>
      <c r="F36" s="88">
        <v>36716101</v>
      </c>
      <c r="G36" s="85">
        <v>36716101</v>
      </c>
      <c r="H36" s="63"/>
      <c r="I36" s="14"/>
      <c r="J36" s="14"/>
      <c r="K36" s="15"/>
      <c r="L36" s="15"/>
      <c r="M36" s="15"/>
    </row>
    <row r="37" spans="1:13" s="13" customFormat="1">
      <c r="A37" s="56"/>
      <c r="B37" s="87" t="s">
        <v>925</v>
      </c>
      <c r="C37" s="82">
        <v>0</v>
      </c>
      <c r="D37" s="82">
        <v>0</v>
      </c>
      <c r="E37" s="83" t="s">
        <v>23</v>
      </c>
      <c r="F37" s="82">
        <v>0</v>
      </c>
      <c r="G37" s="82">
        <v>0</v>
      </c>
      <c r="H37" s="63"/>
      <c r="I37" s="14"/>
      <c r="J37" s="14"/>
      <c r="K37" s="15"/>
      <c r="L37" s="15"/>
      <c r="M37" s="15"/>
    </row>
    <row r="38" spans="1:13">
      <c r="A38" s="11"/>
      <c r="B38" s="87"/>
      <c r="C38" s="82"/>
      <c r="D38" s="82"/>
      <c r="E38" s="83" t="s">
        <v>176</v>
      </c>
      <c r="F38" s="82">
        <v>36716101</v>
      </c>
      <c r="G38" s="82">
        <v>36716101</v>
      </c>
      <c r="H38" s="63"/>
      <c r="I38" s="14"/>
    </row>
    <row r="39" spans="1:13" ht="36">
      <c r="A39" s="11"/>
      <c r="B39" s="87" t="s">
        <v>175</v>
      </c>
      <c r="C39" s="82">
        <v>0</v>
      </c>
      <c r="D39" s="82">
        <v>0</v>
      </c>
      <c r="E39" s="83" t="s">
        <v>1444</v>
      </c>
      <c r="F39" s="82">
        <v>0</v>
      </c>
      <c r="G39" s="82">
        <v>0</v>
      </c>
      <c r="H39" s="63"/>
      <c r="I39" s="14"/>
    </row>
    <row r="40" spans="1:13">
      <c r="A40" s="11"/>
      <c r="B40" s="87" t="s">
        <v>230</v>
      </c>
      <c r="C40" s="82">
        <v>0</v>
      </c>
      <c r="D40" s="82">
        <v>0</v>
      </c>
      <c r="E40" s="83"/>
      <c r="F40" s="85"/>
      <c r="G40" s="85"/>
      <c r="H40" s="63"/>
      <c r="I40" s="14"/>
    </row>
    <row r="41" spans="1:13">
      <c r="A41" s="11"/>
      <c r="B41" s="87" t="s">
        <v>268</v>
      </c>
      <c r="C41" s="82">
        <v>0</v>
      </c>
      <c r="D41" s="82">
        <v>0</v>
      </c>
      <c r="E41" s="83"/>
      <c r="F41" s="85"/>
      <c r="G41" s="85"/>
      <c r="H41" s="63"/>
      <c r="I41" s="14"/>
    </row>
    <row r="42" spans="1:13">
      <c r="A42" s="12"/>
      <c r="B42" s="87"/>
      <c r="C42" s="82"/>
      <c r="D42" s="82"/>
      <c r="E42" s="83"/>
      <c r="F42" s="85"/>
      <c r="G42" s="85"/>
      <c r="H42" s="63"/>
      <c r="I42" s="14"/>
    </row>
    <row r="43" spans="1:13">
      <c r="B43" s="89" t="s">
        <v>21</v>
      </c>
      <c r="C43" s="75">
        <v>0</v>
      </c>
      <c r="D43" s="82">
        <v>0</v>
      </c>
      <c r="H43" s="63"/>
      <c r="I43" s="14"/>
    </row>
    <row r="44" spans="1:13">
      <c r="B44" s="84" t="s">
        <v>394</v>
      </c>
      <c r="C44" s="75">
        <v>0</v>
      </c>
      <c r="D44" s="82">
        <v>0</v>
      </c>
      <c r="H44" s="63"/>
      <c r="I44" s="14"/>
    </row>
    <row r="45" spans="1:13">
      <c r="B45" s="84"/>
      <c r="C45" s="82"/>
      <c r="D45" s="82"/>
      <c r="H45" s="63"/>
      <c r="I45" s="14"/>
    </row>
    <row r="46" spans="1:13">
      <c r="B46" s="81"/>
      <c r="C46" s="82"/>
      <c r="D46" s="82"/>
      <c r="H46" s="63"/>
      <c r="I46" s="14"/>
    </row>
    <row r="47" spans="1:13" ht="21">
      <c r="B47" s="104" t="s">
        <v>24</v>
      </c>
      <c r="C47" s="75">
        <v>49595705868</v>
      </c>
      <c r="D47" s="75">
        <v>11020099062</v>
      </c>
      <c r="E47" s="104" t="s">
        <v>25</v>
      </c>
      <c r="F47" s="75">
        <v>42188229169</v>
      </c>
      <c r="G47" s="75">
        <v>1980528632</v>
      </c>
      <c r="H47" s="63"/>
      <c r="I47" s="14"/>
    </row>
    <row r="48" spans="1:13">
      <c r="B48" s="81"/>
      <c r="C48" s="82"/>
      <c r="D48" s="82"/>
      <c r="E48" s="83"/>
      <c r="F48" s="82"/>
      <c r="G48" s="82"/>
      <c r="H48" s="63"/>
      <c r="I48" s="14"/>
    </row>
    <row r="49" spans="2:13" ht="36" customHeight="1">
      <c r="B49" s="104" t="s">
        <v>26</v>
      </c>
      <c r="C49" s="82"/>
      <c r="D49" s="82"/>
      <c r="E49" s="104" t="s">
        <v>27</v>
      </c>
      <c r="F49" s="82"/>
      <c r="G49" s="82"/>
      <c r="H49" s="63"/>
      <c r="I49" s="14"/>
    </row>
    <row r="50" spans="2:13">
      <c r="B50" s="84" t="s">
        <v>248</v>
      </c>
      <c r="C50" s="75">
        <v>6638091000</v>
      </c>
      <c r="D50" s="75">
        <v>1728359000</v>
      </c>
      <c r="E50" s="86" t="s">
        <v>189</v>
      </c>
      <c r="F50" s="75">
        <v>0</v>
      </c>
      <c r="G50" s="82">
        <v>0</v>
      </c>
      <c r="H50" s="63"/>
      <c r="I50" s="14"/>
    </row>
    <row r="51" spans="2:13">
      <c r="B51" s="81" t="s">
        <v>432</v>
      </c>
      <c r="C51" s="82">
        <v>3787000000</v>
      </c>
      <c r="D51" s="82">
        <v>0</v>
      </c>
      <c r="E51" s="83" t="s">
        <v>188</v>
      </c>
      <c r="F51" s="82">
        <v>0</v>
      </c>
      <c r="G51" s="82">
        <v>0</v>
      </c>
      <c r="H51" s="63"/>
      <c r="I51" s="14"/>
    </row>
    <row r="52" spans="2:13">
      <c r="B52" s="81" t="s">
        <v>352</v>
      </c>
      <c r="C52" s="82">
        <v>1291091000</v>
      </c>
      <c r="D52" s="82">
        <v>726359000</v>
      </c>
      <c r="E52" s="83" t="s">
        <v>32</v>
      </c>
      <c r="F52" s="82">
        <v>0</v>
      </c>
      <c r="G52" s="82">
        <v>0</v>
      </c>
      <c r="H52" s="63"/>
      <c r="I52" s="14"/>
    </row>
    <row r="53" spans="2:13">
      <c r="B53" s="81" t="s">
        <v>28</v>
      </c>
      <c r="C53" s="82">
        <v>1560000000</v>
      </c>
      <c r="D53" s="82">
        <v>1002000000</v>
      </c>
      <c r="E53" s="83" t="s">
        <v>33</v>
      </c>
      <c r="F53" s="82">
        <v>0</v>
      </c>
      <c r="G53" s="82">
        <v>0</v>
      </c>
      <c r="H53" s="63"/>
      <c r="I53" s="14"/>
    </row>
    <row r="54" spans="2:13" s="13" customFormat="1">
      <c r="B54" s="81" t="s">
        <v>323</v>
      </c>
      <c r="C54" s="82">
        <v>0</v>
      </c>
      <c r="D54" s="82">
        <v>0</v>
      </c>
      <c r="E54" s="83" t="s">
        <v>11</v>
      </c>
      <c r="F54" s="82">
        <v>0</v>
      </c>
      <c r="G54" s="82">
        <v>0</v>
      </c>
      <c r="H54" s="63"/>
      <c r="I54" s="14"/>
      <c r="J54" s="14"/>
      <c r="K54" s="15"/>
      <c r="L54" s="15"/>
      <c r="M54" s="15"/>
    </row>
    <row r="55" spans="2:13">
      <c r="B55" s="81" t="s">
        <v>9</v>
      </c>
      <c r="C55" s="82">
        <v>0</v>
      </c>
      <c r="D55" s="82">
        <v>0</v>
      </c>
      <c r="E55" s="83" t="s">
        <v>1445</v>
      </c>
      <c r="F55" s="82">
        <v>0</v>
      </c>
      <c r="G55" s="82">
        <v>0</v>
      </c>
      <c r="H55" s="63"/>
      <c r="I55" s="14"/>
    </row>
    <row r="56" spans="2:13">
      <c r="B56" s="84" t="s">
        <v>29</v>
      </c>
      <c r="C56" s="75">
        <v>0</v>
      </c>
      <c r="D56" s="82">
        <v>0</v>
      </c>
      <c r="E56" s="83" t="s">
        <v>34</v>
      </c>
      <c r="F56" s="82">
        <v>0</v>
      </c>
      <c r="G56" s="82">
        <v>0</v>
      </c>
      <c r="H56" s="63"/>
      <c r="I56" s="14"/>
    </row>
    <row r="57" spans="2:13">
      <c r="B57" s="81" t="s">
        <v>16</v>
      </c>
      <c r="C57" s="82">
        <v>0</v>
      </c>
      <c r="D57" s="82">
        <v>0</v>
      </c>
      <c r="E57" s="83"/>
      <c r="F57" s="82"/>
      <c r="G57" s="82"/>
      <c r="H57" s="63"/>
      <c r="I57" s="14"/>
    </row>
    <row r="58" spans="2:13">
      <c r="B58" s="81" t="s">
        <v>17</v>
      </c>
      <c r="C58" s="82">
        <v>0</v>
      </c>
      <c r="D58" s="82">
        <v>0</v>
      </c>
      <c r="E58" s="86" t="s">
        <v>193</v>
      </c>
      <c r="F58" s="75">
        <v>0</v>
      </c>
      <c r="G58" s="82">
        <v>0</v>
      </c>
      <c r="H58" s="63"/>
      <c r="I58" s="14"/>
    </row>
    <row r="59" spans="2:13">
      <c r="B59" s="81" t="s">
        <v>30</v>
      </c>
      <c r="C59" s="82">
        <v>0</v>
      </c>
      <c r="D59" s="82">
        <v>0</v>
      </c>
      <c r="E59" s="83" t="s">
        <v>35</v>
      </c>
      <c r="F59" s="82">
        <v>0</v>
      </c>
      <c r="G59" s="82">
        <v>0</v>
      </c>
      <c r="H59" s="63"/>
      <c r="I59" s="14"/>
    </row>
    <row r="60" spans="2:13">
      <c r="B60" s="81" t="s">
        <v>395</v>
      </c>
      <c r="C60" s="82">
        <v>0</v>
      </c>
      <c r="D60" s="82">
        <v>0</v>
      </c>
      <c r="E60" s="83" t="s">
        <v>396</v>
      </c>
      <c r="F60" s="82">
        <v>0</v>
      </c>
      <c r="G60" s="82">
        <v>0</v>
      </c>
      <c r="H60" s="63"/>
      <c r="I60" s="14"/>
    </row>
    <row r="61" spans="2:13">
      <c r="B61" s="81" t="s">
        <v>18</v>
      </c>
      <c r="C61" s="82">
        <v>0</v>
      </c>
      <c r="D61" s="82">
        <v>0</v>
      </c>
      <c r="E61" s="86" t="s">
        <v>177</v>
      </c>
      <c r="F61" s="88">
        <v>0</v>
      </c>
      <c r="G61" s="85">
        <v>0</v>
      </c>
      <c r="H61" s="63"/>
      <c r="I61" s="14"/>
    </row>
    <row r="62" spans="2:13" ht="36">
      <c r="B62" s="81" t="s">
        <v>175</v>
      </c>
      <c r="C62" s="82">
        <v>0</v>
      </c>
      <c r="D62" s="82">
        <v>0</v>
      </c>
      <c r="E62" s="83" t="s">
        <v>36</v>
      </c>
      <c r="F62" s="82">
        <v>0</v>
      </c>
      <c r="G62" s="82">
        <v>0</v>
      </c>
      <c r="H62" s="63"/>
      <c r="I62" s="14"/>
    </row>
    <row r="63" spans="2:13">
      <c r="B63" s="81" t="s">
        <v>397</v>
      </c>
      <c r="C63" s="82">
        <v>0</v>
      </c>
      <c r="D63" s="82">
        <v>0</v>
      </c>
      <c r="E63" s="83" t="s">
        <v>398</v>
      </c>
      <c r="F63" s="82">
        <v>0</v>
      </c>
      <c r="G63" s="82">
        <v>0</v>
      </c>
      <c r="H63" s="63"/>
      <c r="I63" s="14"/>
    </row>
    <row r="64" spans="2:13">
      <c r="B64" s="81" t="s">
        <v>1234</v>
      </c>
      <c r="C64" s="82">
        <v>0</v>
      </c>
      <c r="D64" s="82">
        <v>0</v>
      </c>
      <c r="E64" s="83"/>
      <c r="F64" s="75">
        <v>0</v>
      </c>
      <c r="G64" s="82">
        <v>0</v>
      </c>
      <c r="H64" s="63"/>
      <c r="I64" s="14"/>
    </row>
    <row r="65" spans="2:9">
      <c r="B65" s="84"/>
      <c r="C65" s="82" t="s">
        <v>31</v>
      </c>
      <c r="D65" s="82" t="s">
        <v>31</v>
      </c>
      <c r="E65" s="83" t="s">
        <v>399</v>
      </c>
      <c r="F65" s="82">
        <v>0</v>
      </c>
      <c r="G65" s="82">
        <v>0</v>
      </c>
      <c r="H65" s="63"/>
      <c r="I65" s="14"/>
    </row>
    <row r="66" spans="2:9">
      <c r="B66" s="84" t="s">
        <v>185</v>
      </c>
      <c r="C66" s="88">
        <v>179982258</v>
      </c>
      <c r="D66" s="88">
        <v>250410103</v>
      </c>
      <c r="E66" s="86" t="s">
        <v>37</v>
      </c>
      <c r="F66" s="82">
        <v>0</v>
      </c>
      <c r="G66" s="85">
        <v>0</v>
      </c>
      <c r="H66" s="63"/>
      <c r="I66" s="14"/>
    </row>
    <row r="67" spans="2:9">
      <c r="B67" s="81" t="s">
        <v>304</v>
      </c>
      <c r="C67" s="82">
        <v>391265789</v>
      </c>
      <c r="D67" s="82">
        <v>391265789</v>
      </c>
      <c r="E67" s="86"/>
      <c r="F67" s="85"/>
      <c r="G67" s="85"/>
      <c r="H67" s="63"/>
      <c r="I67" s="14"/>
    </row>
    <row r="68" spans="2:9">
      <c r="B68" s="81" t="s">
        <v>194</v>
      </c>
      <c r="C68" s="82">
        <v>0</v>
      </c>
      <c r="D68" s="82">
        <v>0</v>
      </c>
      <c r="E68" s="86" t="s">
        <v>38</v>
      </c>
      <c r="F68" s="88">
        <v>42188229169</v>
      </c>
      <c r="G68" s="88">
        <v>1980528632</v>
      </c>
      <c r="H68" s="63"/>
      <c r="I68" s="14"/>
    </row>
    <row r="69" spans="2:9">
      <c r="B69" s="81" t="s">
        <v>195</v>
      </c>
      <c r="C69" s="82">
        <v>0</v>
      </c>
      <c r="D69" s="82">
        <v>0</v>
      </c>
      <c r="E69" s="86" t="s">
        <v>196</v>
      </c>
      <c r="F69" s="82"/>
      <c r="G69" s="82"/>
      <c r="H69" s="63"/>
      <c r="I69" s="14"/>
    </row>
    <row r="70" spans="2:9">
      <c r="B70" s="81" t="s">
        <v>235</v>
      </c>
      <c r="C70" s="82">
        <v>-211283531</v>
      </c>
      <c r="D70" s="82">
        <v>-140855686</v>
      </c>
      <c r="E70" s="86"/>
      <c r="F70" s="82"/>
      <c r="G70" s="82"/>
      <c r="H70" s="63"/>
      <c r="I70" s="14"/>
    </row>
    <row r="71" spans="2:9">
      <c r="B71" s="81"/>
      <c r="C71" s="82">
        <v>0</v>
      </c>
      <c r="D71" s="85">
        <v>0</v>
      </c>
      <c r="E71" s="83" t="s">
        <v>40</v>
      </c>
      <c r="F71" s="82">
        <v>12214000000</v>
      </c>
      <c r="G71" s="82">
        <v>11337000000</v>
      </c>
      <c r="H71" s="63"/>
      <c r="I71" s="14"/>
    </row>
    <row r="72" spans="2:9">
      <c r="B72" s="84" t="s">
        <v>249</v>
      </c>
      <c r="C72" s="75">
        <v>1079092664</v>
      </c>
      <c r="D72" s="75">
        <v>1250000000</v>
      </c>
      <c r="E72" s="83" t="s">
        <v>369</v>
      </c>
      <c r="F72" s="82">
        <v>1724549</v>
      </c>
      <c r="G72" s="82">
        <v>1724549</v>
      </c>
      <c r="H72" s="63"/>
      <c r="I72" s="14"/>
    </row>
    <row r="73" spans="2:9">
      <c r="B73" s="81" t="s">
        <v>43</v>
      </c>
      <c r="C73" s="82">
        <v>0</v>
      </c>
      <c r="D73" s="82">
        <v>0</v>
      </c>
      <c r="E73" s="83" t="s">
        <v>155</v>
      </c>
      <c r="F73" s="82">
        <v>52715590</v>
      </c>
      <c r="G73" s="82">
        <v>6562990</v>
      </c>
      <c r="H73" s="63"/>
      <c r="I73" s="14"/>
    </row>
    <row r="74" spans="2:9">
      <c r="B74" s="81" t="s">
        <v>178</v>
      </c>
      <c r="C74" s="82">
        <v>1250000000</v>
      </c>
      <c r="D74" s="82">
        <v>1250000000</v>
      </c>
      <c r="E74" s="83" t="s">
        <v>201</v>
      </c>
      <c r="F74" s="82">
        <v>2478202482</v>
      </c>
      <c r="G74" s="82">
        <v>923051994</v>
      </c>
      <c r="H74" s="63"/>
      <c r="I74" s="14"/>
    </row>
    <row r="75" spans="2:9">
      <c r="B75" s="81" t="s">
        <v>44</v>
      </c>
      <c r="C75" s="82">
        <v>0</v>
      </c>
      <c r="D75" s="82">
        <v>0</v>
      </c>
      <c r="E75" s="83" t="s">
        <v>882</v>
      </c>
      <c r="F75" s="82">
        <v>0</v>
      </c>
      <c r="G75" s="82">
        <v>0</v>
      </c>
      <c r="H75" s="63"/>
      <c r="I75" s="14"/>
    </row>
    <row r="76" spans="2:9">
      <c r="B76" s="81" t="s">
        <v>873</v>
      </c>
      <c r="C76" s="82">
        <v>0</v>
      </c>
      <c r="D76" s="82">
        <v>0</v>
      </c>
      <c r="E76" s="83" t="s">
        <v>1559</v>
      </c>
      <c r="F76" s="82">
        <v>558000000</v>
      </c>
      <c r="G76" s="82"/>
      <c r="H76" s="63"/>
      <c r="I76" s="14"/>
    </row>
    <row r="77" spans="2:9">
      <c r="B77" s="81" t="s">
        <v>1872</v>
      </c>
      <c r="C77" s="82">
        <v>79092664</v>
      </c>
      <c r="D77" s="82">
        <v>0</v>
      </c>
      <c r="E77" s="83"/>
      <c r="F77" s="82"/>
      <c r="G77" s="82"/>
      <c r="H77" s="63"/>
      <c r="I77" s="14"/>
    </row>
    <row r="78" spans="2:9" ht="34.5" customHeight="1">
      <c r="B78" s="81" t="s">
        <v>45</v>
      </c>
      <c r="C78" s="82">
        <v>-250000000</v>
      </c>
      <c r="D78" s="82">
        <v>0</v>
      </c>
      <c r="E78" s="86" t="s">
        <v>42</v>
      </c>
      <c r="F78" s="75">
        <v>15304642621</v>
      </c>
      <c r="G78" s="75">
        <v>12268339533</v>
      </c>
      <c r="H78" s="63"/>
      <c r="I78" s="14"/>
    </row>
    <row r="79" spans="2:9" ht="21">
      <c r="B79" s="104" t="s">
        <v>46</v>
      </c>
      <c r="C79" s="75">
        <v>7897165922</v>
      </c>
      <c r="D79" s="75">
        <v>3228769103</v>
      </c>
      <c r="E79" s="86"/>
      <c r="F79" s="82"/>
      <c r="G79" s="82"/>
      <c r="H79" s="63"/>
      <c r="I79" s="14"/>
    </row>
    <row r="80" spans="2:9">
      <c r="B80" s="81"/>
      <c r="C80" s="82"/>
      <c r="D80" s="82"/>
      <c r="E80" s="84"/>
      <c r="F80" s="90"/>
      <c r="G80" s="90"/>
      <c r="H80" s="63"/>
      <c r="I80" s="14"/>
    </row>
    <row r="81" spans="2:13">
      <c r="B81" s="89" t="s">
        <v>186</v>
      </c>
      <c r="C81" s="91">
        <v>57492871790</v>
      </c>
      <c r="D81" s="91">
        <v>14248868165</v>
      </c>
      <c r="E81" s="92" t="s">
        <v>47</v>
      </c>
      <c r="F81" s="91">
        <v>57492871790</v>
      </c>
      <c r="G81" s="91">
        <v>14248868165</v>
      </c>
      <c r="H81" s="63"/>
      <c r="I81" s="63"/>
    </row>
    <row r="82" spans="2:13" s="66" customFormat="1">
      <c r="B82" s="93"/>
      <c r="C82" s="94"/>
      <c r="D82" s="94"/>
      <c r="E82" s="94"/>
      <c r="F82" s="94"/>
      <c r="G82" s="94"/>
      <c r="H82" s="63"/>
      <c r="I82" s="63"/>
      <c r="J82" s="64"/>
      <c r="K82" s="65"/>
      <c r="L82" s="65"/>
      <c r="M82" s="65"/>
    </row>
    <row r="83" spans="2:13">
      <c r="B83" s="95"/>
      <c r="C83" s="96"/>
      <c r="D83" s="96"/>
      <c r="E83" s="97"/>
      <c r="F83" s="96"/>
      <c r="G83" s="96"/>
      <c r="H83" s="129"/>
      <c r="I83" s="61"/>
      <c r="J83" s="19"/>
      <c r="K83" s="6"/>
      <c r="L83" s="6"/>
    </row>
    <row r="84" spans="2:13">
      <c r="B84" s="98"/>
      <c r="C84" s="96"/>
      <c r="D84" s="96"/>
      <c r="E84" s="97"/>
      <c r="F84" s="96"/>
      <c r="G84" s="96"/>
      <c r="H84" s="129"/>
      <c r="I84" s="61"/>
      <c r="J84" s="19"/>
      <c r="K84" s="6"/>
      <c r="L84" s="6"/>
    </row>
    <row r="85" spans="2:13" ht="18" customHeight="1">
      <c r="B85" s="560" t="s">
        <v>1561</v>
      </c>
      <c r="C85" s="562" t="s">
        <v>1897</v>
      </c>
      <c r="D85" s="562" t="s">
        <v>1560</v>
      </c>
      <c r="E85" s="560" t="s">
        <v>1561</v>
      </c>
      <c r="F85" s="562" t="s">
        <v>1897</v>
      </c>
      <c r="G85" s="562" t="s">
        <v>1560</v>
      </c>
      <c r="H85" s="129"/>
      <c r="I85" s="61"/>
      <c r="J85" s="19"/>
      <c r="K85" s="6"/>
      <c r="L85" s="6"/>
    </row>
    <row r="86" spans="2:13">
      <c r="B86" s="560"/>
      <c r="C86" s="562"/>
      <c r="D86" s="562"/>
      <c r="E86" s="560"/>
      <c r="F86" s="562"/>
      <c r="G86" s="562"/>
      <c r="H86" s="129"/>
      <c r="I86" s="61"/>
      <c r="J86" s="19"/>
      <c r="K86" s="6"/>
      <c r="L86" s="6"/>
    </row>
    <row r="87" spans="2:13" ht="31.5" customHeight="1">
      <c r="B87" s="81" t="s">
        <v>48</v>
      </c>
      <c r="C87" s="99">
        <v>74058677518</v>
      </c>
      <c r="D87" s="99">
        <v>40299007518</v>
      </c>
      <c r="E87" s="83" t="s">
        <v>50</v>
      </c>
      <c r="F87" s="99">
        <v>74058677518</v>
      </c>
      <c r="G87" s="99">
        <v>40299007518</v>
      </c>
      <c r="H87" s="129"/>
      <c r="I87" s="61"/>
      <c r="J87" s="19"/>
      <c r="K87" s="6"/>
      <c r="L87" s="6"/>
    </row>
    <row r="88" spans="2:13" ht="36" customHeight="1">
      <c r="B88" s="81" t="s">
        <v>51</v>
      </c>
      <c r="C88" s="99" t="s">
        <v>49</v>
      </c>
      <c r="D88" s="99" t="s">
        <v>49</v>
      </c>
      <c r="E88" s="83" t="s">
        <v>52</v>
      </c>
      <c r="F88" s="99" t="s">
        <v>49</v>
      </c>
      <c r="G88" s="99" t="s">
        <v>49</v>
      </c>
      <c r="H88" s="129"/>
      <c r="I88" s="61"/>
      <c r="J88" s="19"/>
      <c r="K88" s="6"/>
      <c r="L88" s="6"/>
    </row>
    <row r="89" spans="2:13">
      <c r="B89" s="95"/>
      <c r="C89" s="96"/>
      <c r="D89" s="96"/>
      <c r="E89" s="97"/>
      <c r="F89" s="100"/>
      <c r="G89" s="96"/>
      <c r="H89" s="129"/>
      <c r="I89" s="61"/>
      <c r="J89" s="19"/>
      <c r="K89" s="6"/>
      <c r="L89" s="6"/>
    </row>
    <row r="90" spans="2:13" ht="25.8" customHeight="1">
      <c r="B90" s="559" t="s">
        <v>1050</v>
      </c>
      <c r="C90" s="559"/>
      <c r="D90" s="559"/>
      <c r="E90" s="97"/>
      <c r="F90" s="96"/>
      <c r="G90" s="96"/>
      <c r="H90" s="129"/>
      <c r="I90" s="61"/>
      <c r="J90" s="19"/>
      <c r="K90" s="6"/>
      <c r="L90" s="6"/>
    </row>
    <row r="91" spans="2:13">
      <c r="B91" s="95"/>
      <c r="C91" s="96"/>
      <c r="D91" s="96"/>
      <c r="E91" s="97"/>
      <c r="F91" s="96"/>
      <c r="G91" s="96"/>
      <c r="H91" s="129"/>
      <c r="I91" s="61"/>
      <c r="J91" s="19"/>
      <c r="K91" s="6"/>
      <c r="L91" s="6"/>
    </row>
    <row r="92" spans="2:13">
      <c r="B92" s="95"/>
      <c r="C92" s="100"/>
      <c r="D92" s="96"/>
      <c r="E92" s="97"/>
      <c r="F92" s="96"/>
      <c r="G92" s="96"/>
      <c r="H92" s="129"/>
      <c r="I92" s="61"/>
      <c r="J92" s="19"/>
      <c r="K92" s="6"/>
      <c r="L92" s="6"/>
    </row>
    <row r="93" spans="2:13">
      <c r="B93" s="101"/>
      <c r="C93" s="96"/>
      <c r="D93" s="96"/>
      <c r="E93" s="97"/>
      <c r="F93" s="96"/>
      <c r="G93" s="96"/>
      <c r="H93" s="129"/>
      <c r="I93" s="61"/>
      <c r="J93" s="19"/>
      <c r="K93" s="6"/>
      <c r="L93" s="6"/>
    </row>
    <row r="94" spans="2:13">
      <c r="B94" s="98"/>
      <c r="C94" s="96"/>
      <c r="D94" s="96"/>
      <c r="E94" s="97"/>
      <c r="F94" s="96"/>
      <c r="G94" s="96"/>
      <c r="H94" s="129"/>
      <c r="I94" s="61"/>
      <c r="J94" s="19"/>
      <c r="K94" s="6"/>
      <c r="L94" s="6"/>
    </row>
    <row r="95" spans="2:13">
      <c r="B95" s="13"/>
      <c r="C95" s="102"/>
      <c r="D95" s="13"/>
      <c r="E95" s="13"/>
      <c r="F95" s="13"/>
      <c r="G95" s="96"/>
      <c r="H95" s="129"/>
      <c r="I95" s="61"/>
      <c r="J95" s="19"/>
      <c r="K95" s="6"/>
      <c r="L95" s="6"/>
    </row>
    <row r="96" spans="2:13">
      <c r="B96" s="13"/>
      <c r="C96" s="13"/>
      <c r="D96" s="13"/>
      <c r="E96" s="13"/>
      <c r="F96" s="13"/>
      <c r="G96" s="96"/>
      <c r="H96" s="129"/>
      <c r="I96" s="61"/>
      <c r="J96" s="19"/>
      <c r="K96" s="6"/>
      <c r="L96" s="6"/>
    </row>
    <row r="97" spans="2:12">
      <c r="B97" s="13"/>
      <c r="C97" s="13"/>
      <c r="D97" s="13"/>
      <c r="E97" s="13"/>
      <c r="F97" s="13"/>
      <c r="G97" s="96"/>
      <c r="H97" s="129"/>
      <c r="I97" s="61"/>
      <c r="J97" s="19"/>
      <c r="K97" s="6"/>
      <c r="L97" s="6"/>
    </row>
    <row r="98" spans="2:12">
      <c r="B98" s="13"/>
      <c r="C98" s="13"/>
      <c r="D98" s="13"/>
      <c r="E98" s="13"/>
      <c r="F98" s="13"/>
      <c r="G98" s="96"/>
      <c r="H98" s="129"/>
      <c r="I98" s="61"/>
      <c r="J98" s="19"/>
      <c r="K98" s="6"/>
      <c r="L98" s="6"/>
    </row>
    <row r="99" spans="2:12">
      <c r="B99" s="13"/>
      <c r="C99" s="13"/>
      <c r="D99" s="13"/>
      <c r="E99" s="13"/>
      <c r="F99" s="13"/>
      <c r="G99" s="96"/>
      <c r="H99" s="129"/>
      <c r="I99" s="61"/>
      <c r="J99" s="19"/>
      <c r="K99" s="6"/>
      <c r="L99" s="6"/>
    </row>
    <row r="100" spans="2:12">
      <c r="B100" s="13"/>
      <c r="C100" s="13"/>
      <c r="D100" s="13"/>
      <c r="E100" s="13"/>
      <c r="F100" s="13"/>
      <c r="G100" s="96"/>
      <c r="H100" s="129"/>
      <c r="I100" s="61"/>
      <c r="J100" s="19"/>
      <c r="K100" s="6"/>
      <c r="L100" s="6"/>
    </row>
    <row r="101" spans="2:12">
      <c r="B101" s="13"/>
      <c r="C101" s="13"/>
      <c r="D101" s="13"/>
      <c r="E101" s="13"/>
      <c r="F101" s="13"/>
      <c r="G101" s="96"/>
      <c r="H101" s="129"/>
      <c r="I101" s="61"/>
      <c r="J101" s="19"/>
      <c r="K101" s="6"/>
      <c r="L101" s="6"/>
    </row>
    <row r="102" spans="2:12">
      <c r="B102" s="13"/>
      <c r="C102" s="13"/>
      <c r="D102" s="13"/>
      <c r="E102" s="13"/>
      <c r="F102" s="13"/>
      <c r="G102" s="96"/>
      <c r="H102" s="129"/>
      <c r="I102" s="61"/>
      <c r="J102" s="19"/>
      <c r="K102" s="6"/>
      <c r="L102" s="6"/>
    </row>
    <row r="103" spans="2:12">
      <c r="B103" s="13"/>
      <c r="C103" s="13"/>
      <c r="D103" s="13"/>
      <c r="E103" s="13"/>
      <c r="F103" s="13"/>
      <c r="G103" s="96"/>
      <c r="H103" s="129"/>
      <c r="I103" s="61"/>
      <c r="J103" s="19"/>
      <c r="K103" s="6"/>
      <c r="L103" s="6"/>
    </row>
    <row r="104" spans="2:12">
      <c r="B104" s="13"/>
      <c r="C104" s="13"/>
      <c r="D104" s="13"/>
      <c r="E104" s="13"/>
      <c r="F104" s="13"/>
      <c r="G104" s="96"/>
      <c r="H104" s="129"/>
      <c r="I104" s="61"/>
      <c r="J104" s="19"/>
      <c r="K104" s="6"/>
      <c r="L104" s="6"/>
    </row>
    <row r="105" spans="2:12">
      <c r="B105" s="13"/>
      <c r="C105" s="13"/>
      <c r="D105" s="13"/>
      <c r="E105" s="13"/>
      <c r="F105" s="13"/>
      <c r="G105" s="96"/>
      <c r="H105" s="129"/>
      <c r="I105" s="61"/>
      <c r="J105" s="19"/>
      <c r="K105" s="6"/>
      <c r="L105" s="6"/>
    </row>
    <row r="106" spans="2:12">
      <c r="B106" s="13"/>
      <c r="C106" s="13"/>
      <c r="D106" s="13"/>
      <c r="E106" s="13"/>
      <c r="F106" s="13"/>
      <c r="G106" s="96"/>
      <c r="H106" s="129"/>
      <c r="I106" s="61"/>
      <c r="J106" s="19"/>
      <c r="K106" s="6"/>
      <c r="L106" s="6"/>
    </row>
    <row r="107" spans="2:12">
      <c r="B107" s="13"/>
      <c r="C107" s="13"/>
      <c r="D107" s="13"/>
      <c r="E107" s="13"/>
      <c r="F107" s="13"/>
      <c r="G107" s="96"/>
      <c r="H107" s="129"/>
      <c r="I107" s="61"/>
      <c r="J107" s="19"/>
      <c r="K107" s="6"/>
      <c r="L107" s="6"/>
    </row>
    <row r="108" spans="2:12">
      <c r="B108" s="13"/>
      <c r="C108" s="13"/>
      <c r="D108" s="13"/>
      <c r="E108" s="13"/>
      <c r="F108" s="13"/>
      <c r="G108" s="96"/>
      <c r="H108" s="129"/>
      <c r="I108" s="61"/>
      <c r="J108" s="19"/>
      <c r="K108" s="6"/>
      <c r="L108" s="6"/>
    </row>
    <row r="109" spans="2:12">
      <c r="B109" s="6"/>
      <c r="C109" s="6"/>
      <c r="D109" s="6"/>
      <c r="E109" s="6"/>
      <c r="F109" s="6"/>
      <c r="G109" s="17"/>
      <c r="H109" s="130"/>
      <c r="I109" s="19"/>
      <c r="J109" s="19"/>
      <c r="K109" s="6"/>
      <c r="L109" s="6"/>
    </row>
    <row r="110" spans="2:12">
      <c r="B110" s="6"/>
      <c r="C110" s="6"/>
      <c r="D110" s="6"/>
      <c r="E110" s="6"/>
      <c r="F110" s="6"/>
      <c r="G110" s="17"/>
      <c r="H110" s="130"/>
      <c r="I110" s="19"/>
      <c r="J110" s="19"/>
      <c r="K110" s="6"/>
      <c r="L110" s="6"/>
    </row>
    <row r="111" spans="2:12">
      <c r="B111" s="6"/>
      <c r="C111" s="6"/>
      <c r="D111" s="6"/>
      <c r="E111" s="6"/>
      <c r="F111" s="6"/>
      <c r="G111" s="17"/>
      <c r="H111" s="130"/>
      <c r="I111" s="19"/>
      <c r="J111" s="19"/>
      <c r="K111" s="6"/>
      <c r="L111" s="6"/>
    </row>
    <row r="112" spans="2:12">
      <c r="B112" s="6"/>
      <c r="C112" s="6"/>
      <c r="D112" s="6"/>
      <c r="E112" s="6"/>
      <c r="F112" s="6"/>
      <c r="G112" s="17"/>
      <c r="H112" s="130"/>
      <c r="I112" s="19"/>
      <c r="J112" s="19"/>
      <c r="K112" s="6"/>
      <c r="L112" s="6"/>
    </row>
    <row r="113" spans="2:12">
      <c r="B113" s="6"/>
      <c r="C113" s="6"/>
      <c r="D113" s="6"/>
      <c r="E113" s="6"/>
      <c r="F113" s="6"/>
      <c r="G113" s="17"/>
      <c r="H113" s="130"/>
      <c r="I113" s="19"/>
      <c r="J113" s="19"/>
      <c r="K113" s="6"/>
      <c r="L113" s="6"/>
    </row>
    <row r="114" spans="2:12">
      <c r="B114" s="6"/>
      <c r="C114" s="6"/>
      <c r="D114" s="6"/>
      <c r="E114" s="6"/>
      <c r="F114" s="6"/>
      <c r="G114" s="17"/>
      <c r="H114" s="130"/>
      <c r="I114" s="19"/>
      <c r="J114" s="19"/>
      <c r="K114" s="6"/>
      <c r="L114" s="6"/>
    </row>
    <row r="115" spans="2:12">
      <c r="B115" s="6"/>
      <c r="C115" s="6"/>
      <c r="D115" s="6"/>
      <c r="E115" s="6"/>
      <c r="F115" s="6"/>
      <c r="G115" s="17"/>
      <c r="H115" s="130"/>
      <c r="I115" s="19"/>
      <c r="J115" s="19"/>
      <c r="K115" s="6"/>
      <c r="L115" s="6"/>
    </row>
    <row r="116" spans="2:12">
      <c r="B116" s="6"/>
      <c r="C116" s="6"/>
      <c r="D116" s="6"/>
      <c r="E116" s="6"/>
      <c r="F116" s="6"/>
      <c r="G116" s="17"/>
      <c r="H116" s="130"/>
      <c r="I116" s="19"/>
      <c r="J116" s="19"/>
      <c r="K116" s="6"/>
      <c r="L116" s="6"/>
    </row>
    <row r="117" spans="2:12">
      <c r="B117" s="6"/>
      <c r="C117" s="6"/>
      <c r="D117" s="6"/>
      <c r="E117" s="6"/>
      <c r="F117" s="6"/>
      <c r="G117" s="17"/>
      <c r="H117" s="130"/>
      <c r="I117" s="19"/>
      <c r="J117" s="19"/>
      <c r="K117" s="6"/>
      <c r="L117" s="6"/>
    </row>
    <row r="118" spans="2:12">
      <c r="B118" s="6"/>
      <c r="C118" s="6"/>
      <c r="D118" s="6"/>
      <c r="E118" s="6"/>
      <c r="F118" s="6"/>
      <c r="G118" s="17"/>
      <c r="H118" s="130"/>
      <c r="I118" s="19"/>
      <c r="J118" s="19"/>
      <c r="K118" s="6"/>
      <c r="L118" s="6"/>
    </row>
    <row r="119" spans="2:12">
      <c r="B119" s="6"/>
      <c r="C119" s="6"/>
      <c r="D119" s="6"/>
      <c r="E119" s="6"/>
      <c r="F119" s="6"/>
      <c r="G119" s="17"/>
      <c r="H119" s="130"/>
      <c r="I119" s="19"/>
      <c r="J119" s="19"/>
      <c r="K119" s="6"/>
      <c r="L119" s="6"/>
    </row>
    <row r="120" spans="2:12">
      <c r="B120" s="6"/>
      <c r="C120" s="6"/>
      <c r="D120" s="6"/>
      <c r="E120" s="6"/>
      <c r="F120" s="6"/>
      <c r="G120" s="17"/>
      <c r="H120" s="130"/>
      <c r="I120" s="19"/>
      <c r="J120" s="19"/>
      <c r="K120" s="6"/>
      <c r="L120" s="6"/>
    </row>
    <row r="121" spans="2:12">
      <c r="B121" s="6"/>
      <c r="C121" s="6"/>
      <c r="D121" s="6"/>
      <c r="E121" s="6"/>
      <c r="F121" s="6"/>
      <c r="G121" s="17"/>
      <c r="H121" s="130"/>
      <c r="I121" s="19"/>
      <c r="J121" s="19"/>
      <c r="K121" s="6"/>
      <c r="L121" s="6"/>
    </row>
    <row r="122" spans="2:12">
      <c r="B122" s="6"/>
      <c r="C122" s="6"/>
      <c r="D122" s="6"/>
      <c r="E122" s="6"/>
      <c r="F122" s="6"/>
      <c r="G122" s="17"/>
      <c r="H122" s="130"/>
      <c r="I122" s="19"/>
      <c r="J122" s="19"/>
      <c r="K122" s="6"/>
      <c r="L122" s="6"/>
    </row>
    <row r="123" spans="2:12">
      <c r="B123" s="6"/>
      <c r="C123" s="6"/>
      <c r="D123" s="6"/>
      <c r="E123" s="6"/>
      <c r="F123" s="6"/>
      <c r="G123" s="17"/>
      <c r="H123" s="130"/>
      <c r="I123" s="19"/>
      <c r="J123" s="19"/>
      <c r="K123" s="6"/>
      <c r="L123" s="6"/>
    </row>
    <row r="124" spans="2:12">
      <c r="B124" s="6"/>
      <c r="C124" s="6"/>
      <c r="D124" s="6"/>
      <c r="E124" s="6"/>
      <c r="F124" s="6"/>
      <c r="G124" s="17"/>
      <c r="H124" s="130"/>
      <c r="I124" s="19"/>
      <c r="J124" s="19"/>
      <c r="K124" s="6"/>
      <c r="L124" s="6"/>
    </row>
    <row r="125" spans="2:12">
      <c r="B125" s="6"/>
      <c r="C125" s="6"/>
      <c r="D125" s="6"/>
      <c r="E125" s="6"/>
      <c r="F125" s="6"/>
      <c r="G125" s="17"/>
      <c r="H125" s="130"/>
      <c r="I125" s="19"/>
      <c r="J125" s="19"/>
      <c r="K125" s="6"/>
      <c r="L125" s="6"/>
    </row>
    <row r="126" spans="2:12">
      <c r="B126" s="6"/>
      <c r="C126" s="6"/>
      <c r="D126" s="6"/>
      <c r="E126" s="6"/>
      <c r="F126" s="6"/>
      <c r="G126" s="17"/>
      <c r="H126" s="130"/>
      <c r="I126" s="19"/>
      <c r="J126" s="19"/>
      <c r="K126" s="6"/>
      <c r="L126" s="6"/>
    </row>
    <row r="127" spans="2:12">
      <c r="B127" s="6"/>
      <c r="C127" s="6"/>
      <c r="D127" s="6"/>
      <c r="E127" s="6"/>
      <c r="F127" s="6"/>
      <c r="G127" s="17"/>
      <c r="H127" s="130"/>
      <c r="I127" s="19"/>
      <c r="J127" s="19"/>
      <c r="K127" s="6"/>
      <c r="L127" s="6"/>
    </row>
    <row r="128" spans="2:12">
      <c r="B128" s="6"/>
      <c r="C128" s="6"/>
      <c r="D128" s="6"/>
      <c r="E128" s="6"/>
      <c r="F128" s="6"/>
      <c r="G128" s="17"/>
      <c r="H128" s="130"/>
      <c r="I128" s="19"/>
      <c r="J128" s="19"/>
      <c r="K128" s="6"/>
      <c r="L128" s="6"/>
    </row>
    <row r="129" spans="2:12">
      <c r="B129" s="6"/>
      <c r="C129" s="6"/>
      <c r="D129" s="6"/>
      <c r="E129" s="6"/>
      <c r="F129" s="6"/>
      <c r="G129" s="17"/>
      <c r="H129" s="130"/>
      <c r="I129" s="19"/>
      <c r="J129" s="19"/>
      <c r="K129" s="6"/>
      <c r="L129" s="6"/>
    </row>
    <row r="130" spans="2:12">
      <c r="B130" s="6"/>
      <c r="C130" s="6"/>
      <c r="D130" s="6"/>
      <c r="E130" s="6"/>
      <c r="F130" s="6"/>
      <c r="G130" s="17"/>
      <c r="H130" s="130"/>
      <c r="I130" s="19"/>
      <c r="J130" s="19"/>
      <c r="K130" s="6"/>
      <c r="L130" s="6"/>
    </row>
    <row r="131" spans="2:12">
      <c r="B131" s="6"/>
      <c r="C131" s="6"/>
      <c r="D131" s="6"/>
      <c r="E131" s="6"/>
      <c r="F131" s="6"/>
      <c r="G131" s="17"/>
      <c r="H131" s="130"/>
      <c r="I131" s="19"/>
      <c r="J131" s="19"/>
      <c r="K131" s="6"/>
      <c r="L131" s="6"/>
    </row>
    <row r="132" spans="2:12">
      <c r="B132" s="6"/>
      <c r="C132" s="6"/>
      <c r="D132" s="6"/>
      <c r="E132" s="6"/>
      <c r="F132" s="6"/>
      <c r="G132" s="17"/>
      <c r="H132" s="130"/>
      <c r="I132" s="19"/>
      <c r="J132" s="19"/>
      <c r="K132" s="6"/>
      <c r="L132" s="6"/>
    </row>
    <row r="133" spans="2:12">
      <c r="B133" s="21"/>
      <c r="C133" s="17"/>
      <c r="D133" s="17"/>
      <c r="E133" s="18"/>
      <c r="F133" s="17"/>
      <c r="G133" s="17"/>
      <c r="H133" s="130"/>
      <c r="I133" s="19"/>
      <c r="J133" s="19"/>
      <c r="K133" s="6"/>
      <c r="L133" s="6"/>
    </row>
    <row r="134" spans="2:12">
      <c r="B134" s="16"/>
      <c r="C134" s="17"/>
      <c r="D134" s="17"/>
      <c r="E134" s="18"/>
      <c r="F134" s="17"/>
      <c r="G134" s="17"/>
      <c r="H134" s="130"/>
      <c r="I134" s="19"/>
      <c r="J134" s="19"/>
      <c r="K134" s="6"/>
      <c r="L134" s="6"/>
    </row>
    <row r="135" spans="2:12">
      <c r="B135" s="22"/>
      <c r="C135" s="17"/>
      <c r="D135" s="17"/>
      <c r="E135" s="18"/>
      <c r="F135" s="17"/>
      <c r="G135" s="17"/>
      <c r="H135" s="130"/>
      <c r="I135" s="19"/>
      <c r="J135" s="19"/>
      <c r="K135" s="6"/>
      <c r="L135" s="6"/>
    </row>
    <row r="136" spans="2:12">
      <c r="B136" s="20"/>
      <c r="C136" s="17"/>
      <c r="D136" s="17"/>
      <c r="E136" s="18"/>
      <c r="F136" s="17"/>
      <c r="G136" s="17"/>
      <c r="H136" s="130"/>
      <c r="I136" s="19"/>
      <c r="J136" s="19"/>
      <c r="K136" s="6"/>
      <c r="L136" s="6"/>
    </row>
    <row r="137" spans="2:12">
      <c r="B137" s="6"/>
      <c r="C137" s="6"/>
      <c r="D137" s="6"/>
      <c r="E137" s="6"/>
      <c r="F137" s="6"/>
      <c r="G137" s="6"/>
      <c r="H137" s="66"/>
      <c r="I137" s="6"/>
      <c r="J137" s="19"/>
      <c r="K137" s="6"/>
      <c r="L137" s="6"/>
    </row>
    <row r="138" spans="2:12">
      <c r="B138" s="6"/>
      <c r="C138" s="6"/>
      <c r="D138" s="6"/>
      <c r="E138" s="6"/>
      <c r="F138" s="6"/>
      <c r="G138" s="6"/>
      <c r="H138" s="66"/>
      <c r="I138" s="6"/>
      <c r="J138" s="19"/>
      <c r="K138" s="6"/>
      <c r="L138" s="6"/>
    </row>
    <row r="139" spans="2:12">
      <c r="B139" s="6"/>
      <c r="C139" s="6"/>
      <c r="D139" s="6"/>
      <c r="E139" s="6"/>
      <c r="F139" s="6"/>
      <c r="G139" s="6"/>
      <c r="H139" s="66"/>
      <c r="I139" s="6"/>
      <c r="J139" s="19"/>
      <c r="K139" s="6"/>
      <c r="L139" s="6"/>
    </row>
    <row r="140" spans="2:12">
      <c r="B140" s="6"/>
      <c r="C140" s="6"/>
      <c r="D140" s="6"/>
      <c r="E140" s="6"/>
      <c r="F140" s="6"/>
      <c r="G140" s="6"/>
      <c r="H140" s="66"/>
      <c r="I140" s="6"/>
      <c r="J140" s="19"/>
      <c r="K140" s="6"/>
      <c r="L140" s="6"/>
    </row>
    <row r="141" spans="2:12">
      <c r="B141" s="6"/>
      <c r="C141" s="6"/>
      <c r="D141" s="6"/>
      <c r="E141" s="6"/>
      <c r="F141" s="6"/>
      <c r="G141" s="6"/>
      <c r="H141" s="66"/>
      <c r="I141" s="6"/>
      <c r="J141" s="19"/>
      <c r="K141" s="6"/>
      <c r="L141" s="6"/>
    </row>
    <row r="142" spans="2:12" ht="18" customHeight="1">
      <c r="B142" s="6"/>
      <c r="C142" s="6"/>
      <c r="D142" s="6"/>
      <c r="E142" s="6"/>
      <c r="F142" s="6"/>
      <c r="G142" s="6"/>
      <c r="H142" s="66"/>
      <c r="I142" s="6"/>
      <c r="J142" s="19"/>
      <c r="K142" s="6"/>
      <c r="L142" s="6"/>
    </row>
    <row r="143" spans="2:12" ht="17.399999999999999" customHeight="1">
      <c r="B143" s="6"/>
      <c r="C143" s="6"/>
      <c r="D143" s="6"/>
      <c r="E143" s="6"/>
      <c r="F143" s="6"/>
      <c r="G143" s="6"/>
      <c r="H143" s="66"/>
      <c r="I143" s="6"/>
      <c r="J143" s="19"/>
      <c r="K143" s="6"/>
      <c r="L143" s="6"/>
    </row>
    <row r="144" spans="2:12">
      <c r="B144" s="6"/>
      <c r="C144" s="6"/>
      <c r="D144" s="6"/>
      <c r="E144" s="6"/>
      <c r="F144" s="6"/>
      <c r="G144" s="6"/>
      <c r="H144" s="66"/>
      <c r="I144" s="6"/>
      <c r="J144" s="19"/>
      <c r="K144" s="6"/>
      <c r="L144" s="6"/>
    </row>
    <row r="145" spans="2:12" ht="31.95" customHeight="1">
      <c r="B145" s="6"/>
      <c r="C145" s="6"/>
      <c r="D145" s="6"/>
      <c r="E145" s="6"/>
      <c r="F145" s="6"/>
      <c r="G145" s="6"/>
      <c r="H145" s="66"/>
      <c r="I145" s="6"/>
      <c r="J145" s="19"/>
      <c r="K145" s="6"/>
      <c r="L145" s="6"/>
    </row>
    <row r="146" spans="2:12" ht="31.95" customHeight="1">
      <c r="B146" s="6"/>
      <c r="C146" s="6"/>
      <c r="D146" s="6"/>
      <c r="E146" s="6"/>
      <c r="F146" s="6"/>
      <c r="G146" s="6"/>
      <c r="H146" s="66"/>
      <c r="I146" s="6"/>
      <c r="J146" s="19"/>
      <c r="K146" s="6"/>
      <c r="L146" s="6"/>
    </row>
    <row r="147" spans="2:12" ht="31.95" customHeight="1">
      <c r="B147" s="6"/>
      <c r="C147" s="6"/>
      <c r="D147" s="6"/>
      <c r="E147" s="6"/>
      <c r="F147" s="6"/>
      <c r="G147" s="6"/>
      <c r="H147" s="66"/>
      <c r="I147" s="6"/>
      <c r="J147" s="19"/>
      <c r="K147" s="6"/>
      <c r="L147" s="6"/>
    </row>
    <row r="148" spans="2:12" ht="31.95" customHeight="1">
      <c r="B148" s="6"/>
      <c r="C148" s="6"/>
      <c r="D148" s="6"/>
      <c r="E148" s="6"/>
      <c r="F148" s="6"/>
      <c r="G148" s="6"/>
      <c r="H148" s="66"/>
      <c r="I148" s="6"/>
      <c r="J148" s="19"/>
      <c r="K148" s="6"/>
      <c r="L148" s="6"/>
    </row>
    <row r="149" spans="2:12" ht="31.95" customHeight="1">
      <c r="B149" s="6"/>
      <c r="C149" s="6"/>
      <c r="D149" s="6"/>
      <c r="E149" s="6"/>
      <c r="F149" s="6"/>
      <c r="G149" s="6"/>
      <c r="H149" s="66"/>
      <c r="I149" s="6"/>
      <c r="J149" s="19"/>
      <c r="K149" s="6"/>
      <c r="L149" s="6"/>
    </row>
    <row r="150" spans="2:12" ht="31.95" customHeight="1">
      <c r="B150" s="6"/>
      <c r="C150" s="6"/>
      <c r="D150" s="6"/>
      <c r="E150" s="6"/>
      <c r="F150" s="6"/>
      <c r="G150" s="6"/>
      <c r="H150" s="66"/>
      <c r="I150" s="6"/>
      <c r="J150" s="19"/>
      <c r="K150" s="6"/>
      <c r="L150" s="6"/>
    </row>
    <row r="151" spans="2:12">
      <c r="B151" s="16"/>
      <c r="C151" s="17"/>
      <c r="D151" s="17"/>
      <c r="E151" s="18"/>
      <c r="F151" s="17"/>
      <c r="G151" s="17"/>
      <c r="H151" s="130"/>
      <c r="I151" s="19"/>
      <c r="J151" s="19"/>
      <c r="K151" s="6"/>
      <c r="L151" s="6"/>
    </row>
    <row r="152" spans="2:12">
      <c r="B152" s="16"/>
      <c r="C152" s="17"/>
      <c r="D152" s="17"/>
      <c r="E152" s="18"/>
      <c r="F152" s="17"/>
      <c r="G152" s="17"/>
      <c r="H152" s="130"/>
      <c r="I152" s="19"/>
      <c r="J152" s="19"/>
      <c r="K152" s="6"/>
      <c r="L152" s="6"/>
    </row>
    <row r="153" spans="2:12">
      <c r="B153" s="16"/>
      <c r="C153" s="17"/>
      <c r="D153" s="17"/>
      <c r="E153" s="18"/>
      <c r="F153" s="17"/>
      <c r="G153" s="17"/>
      <c r="H153" s="130"/>
      <c r="I153" s="19"/>
      <c r="J153" s="19"/>
      <c r="K153" s="6"/>
      <c r="L153" s="6"/>
    </row>
    <row r="154" spans="2:12">
      <c r="B154" s="16"/>
      <c r="C154" s="17"/>
      <c r="D154" s="17"/>
      <c r="E154" s="18"/>
      <c r="F154" s="17"/>
      <c r="G154" s="17"/>
      <c r="H154" s="130"/>
      <c r="I154" s="19"/>
      <c r="J154" s="19"/>
      <c r="K154" s="6"/>
      <c r="L154" s="6"/>
    </row>
    <row r="155" spans="2:12">
      <c r="B155" s="16"/>
      <c r="C155" s="17"/>
      <c r="D155" s="17"/>
      <c r="E155" s="18"/>
      <c r="F155" s="17"/>
      <c r="G155" s="17"/>
      <c r="H155" s="130"/>
      <c r="I155" s="19"/>
      <c r="J155" s="19"/>
      <c r="K155" s="6"/>
      <c r="L155" s="6"/>
    </row>
    <row r="156" spans="2:12">
      <c r="B156" s="16"/>
      <c r="C156" s="17"/>
      <c r="D156" s="17"/>
      <c r="E156" s="18"/>
      <c r="F156" s="17"/>
      <c r="G156" s="17"/>
      <c r="H156" s="130"/>
      <c r="I156" s="19"/>
      <c r="J156" s="19"/>
      <c r="K156" s="6"/>
      <c r="L156" s="6"/>
    </row>
    <row r="157" spans="2:12">
      <c r="B157" s="16"/>
      <c r="C157" s="17"/>
      <c r="D157" s="17"/>
      <c r="E157" s="18"/>
      <c r="F157" s="17"/>
      <c r="G157" s="17"/>
      <c r="H157" s="130"/>
      <c r="I157" s="19"/>
      <c r="J157" s="19"/>
      <c r="K157" s="6"/>
      <c r="L157" s="6"/>
    </row>
  </sheetData>
  <mergeCells count="18">
    <mergeCell ref="B8:G8"/>
    <mergeCell ref="B7:G7"/>
    <mergeCell ref="B5:G5"/>
    <mergeCell ref="D85:D86"/>
    <mergeCell ref="B1:G4"/>
    <mergeCell ref="B6:G6"/>
    <mergeCell ref="F9:F10"/>
    <mergeCell ref="G9:G10"/>
    <mergeCell ref="F85:F86"/>
    <mergeCell ref="G85:G86"/>
    <mergeCell ref="B90:D90"/>
    <mergeCell ref="B9:B10"/>
    <mergeCell ref="C9:C10"/>
    <mergeCell ref="D9:D10"/>
    <mergeCell ref="E9:E10"/>
    <mergeCell ref="E85:E86"/>
    <mergeCell ref="B85:B86"/>
    <mergeCell ref="C85:C86"/>
  </mergeCells>
  <pageMargins left="1.299212598425197" right="0.70866141732283472" top="0.74803149606299213" bottom="0.74803149606299213" header="0.31496062992125984" footer="0.31496062992125984"/>
  <pageSetup paperSize="9" scale="31" orientation="portrait" horizontalDpi="1200" verticalDpi="1200" r:id="rId1"/>
  <rowBreaks count="1" manualBreakCount="1">
    <brk id="133" max="6" man="1"/>
  </rowBreaks>
  <colBreaks count="1" manualBreakCount="1">
    <brk id="7" max="151"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tabColor rgb="FF66FFCC"/>
    <pageSetUpPr fitToPage="1"/>
  </sheetPr>
  <dimension ref="B1:J91"/>
  <sheetViews>
    <sheetView showGridLines="0" zoomScaleNormal="100" workbookViewId="0">
      <pane ySplit="10" topLeftCell="A85" activePane="bottomLeft" state="frozen"/>
      <selection activeCell="G5" sqref="G5"/>
      <selection pane="bottomLeft" activeCell="F105" sqref="F105"/>
    </sheetView>
  </sheetViews>
  <sheetFormatPr baseColWidth="10" defaultColWidth="11.44140625" defaultRowHeight="12"/>
  <cols>
    <col min="1" max="1" width="8.109375" style="2" customWidth="1"/>
    <col min="2" max="2" width="57.5546875" style="2" bestFit="1" customWidth="1"/>
    <col min="3" max="3" width="17.109375" style="23" customWidth="1"/>
    <col min="4" max="4" width="18" style="23" customWidth="1"/>
    <col min="5" max="5" width="11.44140625" style="210"/>
    <col min="6" max="6" width="12.6640625" style="2" bestFit="1" customWidth="1"/>
    <col min="7" max="16384" width="11.44140625" style="2"/>
  </cols>
  <sheetData>
    <row r="1" spans="2:7">
      <c r="B1" s="571" t="s">
        <v>347</v>
      </c>
      <c r="C1" s="571"/>
      <c r="D1" s="571"/>
    </row>
    <row r="2" spans="2:7">
      <c r="B2" s="571"/>
      <c r="C2" s="571"/>
      <c r="D2" s="571"/>
    </row>
    <row r="3" spans="2:7">
      <c r="B3" s="571"/>
      <c r="C3" s="571"/>
      <c r="D3" s="571"/>
    </row>
    <row r="4" spans="2:7">
      <c r="B4" s="573" t="s">
        <v>53</v>
      </c>
      <c r="C4" s="573"/>
      <c r="D4" s="573"/>
    </row>
    <row r="5" spans="2:7">
      <c r="B5" s="573" t="s">
        <v>366</v>
      </c>
      <c r="C5" s="573"/>
      <c r="D5" s="573"/>
    </row>
    <row r="6" spans="2:7">
      <c r="B6" s="572" t="s">
        <v>1929</v>
      </c>
      <c r="C6" s="572"/>
      <c r="D6" s="572"/>
    </row>
    <row r="7" spans="2:7">
      <c r="B7" s="572" t="s">
        <v>320</v>
      </c>
      <c r="C7" s="572"/>
      <c r="D7" s="572"/>
    </row>
    <row r="8" spans="2:7">
      <c r="B8" s="25"/>
      <c r="C8" s="24"/>
      <c r="D8" s="24"/>
    </row>
    <row r="9" spans="2:7" ht="12" customHeight="1">
      <c r="B9" s="560"/>
      <c r="C9" s="570" t="s">
        <v>1897</v>
      </c>
      <c r="D9" s="570" t="s">
        <v>1560</v>
      </c>
    </row>
    <row r="10" spans="2:7" ht="12.6" customHeight="1">
      <c r="B10" s="560"/>
      <c r="C10" s="570"/>
      <c r="D10" s="570"/>
    </row>
    <row r="11" spans="2:7">
      <c r="B11" s="131" t="s">
        <v>54</v>
      </c>
      <c r="C11" s="132">
        <v>9892444130</v>
      </c>
      <c r="D11" s="132">
        <v>4560196931</v>
      </c>
      <c r="F11" s="3"/>
      <c r="G11" s="3"/>
    </row>
    <row r="12" spans="2:7">
      <c r="B12" s="133" t="s">
        <v>55</v>
      </c>
      <c r="C12" s="134"/>
      <c r="D12" s="134"/>
    </row>
    <row r="13" spans="2:7">
      <c r="B13" s="135" t="s">
        <v>56</v>
      </c>
      <c r="C13" s="134"/>
      <c r="D13" s="134"/>
    </row>
    <row r="14" spans="2:7">
      <c r="B14" s="135" t="s">
        <v>57</v>
      </c>
      <c r="C14" s="145">
        <v>2900873544</v>
      </c>
      <c r="D14" s="134">
        <v>1567131142</v>
      </c>
    </row>
    <row r="15" spans="2:7">
      <c r="B15" s="135"/>
      <c r="C15" s="134"/>
      <c r="D15" s="134"/>
    </row>
    <row r="16" spans="2:7">
      <c r="B16" s="133" t="s">
        <v>58</v>
      </c>
      <c r="C16" s="134"/>
      <c r="D16" s="134"/>
    </row>
    <row r="17" spans="2:10">
      <c r="B17" s="135" t="s">
        <v>56</v>
      </c>
      <c r="C17" s="134">
        <v>118937046</v>
      </c>
      <c r="D17" s="134">
        <v>1674226985</v>
      </c>
    </row>
    <row r="18" spans="2:10">
      <c r="B18" s="135" t="s">
        <v>57</v>
      </c>
      <c r="C18" s="134">
        <v>62961112</v>
      </c>
      <c r="D18" s="134">
        <v>13393626</v>
      </c>
    </row>
    <row r="19" spans="2:10">
      <c r="B19" s="135"/>
      <c r="C19" s="134"/>
      <c r="D19" s="134"/>
      <c r="J19" s="3"/>
    </row>
    <row r="20" spans="2:10">
      <c r="B20" s="133" t="s">
        <v>59</v>
      </c>
      <c r="C20" s="134"/>
      <c r="D20" s="134"/>
    </row>
    <row r="21" spans="2:10">
      <c r="B21" s="135" t="s">
        <v>60</v>
      </c>
      <c r="C21" s="134">
        <v>0</v>
      </c>
      <c r="D21" s="134">
        <v>0</v>
      </c>
    </row>
    <row r="22" spans="2:10">
      <c r="B22" s="135" t="s">
        <v>61</v>
      </c>
      <c r="C22" s="134">
        <v>0</v>
      </c>
      <c r="D22" s="134">
        <v>0</v>
      </c>
    </row>
    <row r="23" spans="2:10">
      <c r="B23" s="135" t="s">
        <v>1423</v>
      </c>
      <c r="C23" s="134">
        <v>0</v>
      </c>
      <c r="D23" s="134">
        <v>0</v>
      </c>
    </row>
    <row r="24" spans="2:10">
      <c r="B24" s="136" t="s">
        <v>307</v>
      </c>
      <c r="C24" s="134">
        <v>0</v>
      </c>
      <c r="D24" s="134">
        <v>28425355</v>
      </c>
    </row>
    <row r="25" spans="2:10">
      <c r="B25" s="135" t="s">
        <v>361</v>
      </c>
      <c r="C25" s="134">
        <v>771977413</v>
      </c>
      <c r="D25" s="134">
        <v>181818182</v>
      </c>
    </row>
    <row r="26" spans="2:10">
      <c r="B26" s="135" t="s">
        <v>256</v>
      </c>
      <c r="C26" s="134">
        <v>632589708</v>
      </c>
      <c r="D26" s="134">
        <v>366050363</v>
      </c>
      <c r="F26" s="3"/>
    </row>
    <row r="27" spans="2:10">
      <c r="B27" s="135" t="s">
        <v>332</v>
      </c>
      <c r="C27" s="134">
        <v>1065402969</v>
      </c>
      <c r="D27" s="134">
        <v>254199553</v>
      </c>
    </row>
    <row r="28" spans="2:10" ht="14.4" customHeight="1">
      <c r="B28" s="135" t="s">
        <v>306</v>
      </c>
      <c r="C28" s="134">
        <v>0</v>
      </c>
      <c r="D28" s="134">
        <v>0</v>
      </c>
    </row>
    <row r="29" spans="2:10">
      <c r="B29" s="135" t="s">
        <v>308</v>
      </c>
      <c r="C29" s="134">
        <v>0</v>
      </c>
      <c r="D29" s="134">
        <v>0</v>
      </c>
    </row>
    <row r="30" spans="2:10">
      <c r="B30" s="135" t="s">
        <v>255</v>
      </c>
      <c r="C30" s="134">
        <v>0</v>
      </c>
      <c r="D30" s="134">
        <v>0</v>
      </c>
    </row>
    <row r="31" spans="2:10">
      <c r="B31" s="135" t="s">
        <v>251</v>
      </c>
      <c r="C31" s="134">
        <v>4339702338</v>
      </c>
      <c r="D31" s="134">
        <v>474951725</v>
      </c>
    </row>
    <row r="32" spans="2:10">
      <c r="B32" s="137"/>
      <c r="C32" s="134"/>
      <c r="D32" s="134"/>
    </row>
    <row r="33" spans="2:6">
      <c r="B33" s="137" t="s">
        <v>254</v>
      </c>
      <c r="C33" s="138">
        <v>-2278584504</v>
      </c>
      <c r="D33" s="138">
        <v>-991890232</v>
      </c>
    </row>
    <row r="34" spans="2:6">
      <c r="B34" s="139" t="s">
        <v>62</v>
      </c>
      <c r="C34" s="134">
        <v>0</v>
      </c>
      <c r="D34" s="134">
        <v>-7575509</v>
      </c>
    </row>
    <row r="35" spans="2:6">
      <c r="B35" s="139" t="s">
        <v>333</v>
      </c>
      <c r="C35" s="145">
        <v>-362441491</v>
      </c>
      <c r="D35" s="134">
        <v>-498710538</v>
      </c>
    </row>
    <row r="36" spans="2:6">
      <c r="B36" s="139" t="s">
        <v>341</v>
      </c>
      <c r="C36" s="145">
        <v>0</v>
      </c>
      <c r="D36" s="134">
        <v>0</v>
      </c>
    </row>
    <row r="37" spans="2:6">
      <c r="B37" s="139" t="s">
        <v>179</v>
      </c>
      <c r="C37" s="145">
        <v>-1729889502</v>
      </c>
      <c r="D37" s="134">
        <v>-263274329</v>
      </c>
    </row>
    <row r="38" spans="2:6">
      <c r="B38" s="139" t="s">
        <v>1658</v>
      </c>
      <c r="C38" s="145">
        <v>-186253511</v>
      </c>
      <c r="D38" s="134">
        <v>-222329856</v>
      </c>
    </row>
    <row r="39" spans="2:6">
      <c r="B39" s="139"/>
      <c r="C39" s="145"/>
      <c r="D39" s="134"/>
    </row>
    <row r="40" spans="2:6">
      <c r="B40" s="137" t="s">
        <v>63</v>
      </c>
      <c r="C40" s="134"/>
      <c r="D40" s="134"/>
    </row>
    <row r="41" spans="2:6">
      <c r="B41" s="137" t="s">
        <v>252</v>
      </c>
      <c r="C41" s="134"/>
      <c r="D41" s="134"/>
    </row>
    <row r="42" spans="2:6">
      <c r="B42" s="139" t="s">
        <v>64</v>
      </c>
      <c r="C42" s="134"/>
      <c r="D42" s="134"/>
    </row>
    <row r="43" spans="2:6">
      <c r="B43" s="139" t="s">
        <v>65</v>
      </c>
      <c r="C43" s="134"/>
      <c r="D43" s="134"/>
    </row>
    <row r="44" spans="2:6">
      <c r="B44" s="139" t="s">
        <v>270</v>
      </c>
      <c r="C44" s="134"/>
      <c r="D44" s="134"/>
    </row>
    <row r="45" spans="2:6">
      <c r="B45" s="137" t="s">
        <v>253</v>
      </c>
      <c r="C45" s="138">
        <v>-4515562723</v>
      </c>
      <c r="D45" s="138">
        <v>-2359715787</v>
      </c>
      <c r="F45" s="3"/>
    </row>
    <row r="46" spans="2:6">
      <c r="B46" s="139" t="s">
        <v>67</v>
      </c>
      <c r="C46" s="134">
        <v>0</v>
      </c>
      <c r="D46" s="134">
        <v>0</v>
      </c>
    </row>
    <row r="47" spans="2:6">
      <c r="B47" s="139" t="s">
        <v>353</v>
      </c>
      <c r="C47" s="134">
        <v>-1734679792</v>
      </c>
      <c r="D47" s="134">
        <v>-1065271579</v>
      </c>
    </row>
    <row r="48" spans="2:6">
      <c r="B48" s="139" t="s">
        <v>354</v>
      </c>
      <c r="C48" s="134">
        <v>-144556650</v>
      </c>
      <c r="D48" s="134">
        <v>-88772629</v>
      </c>
    </row>
    <row r="49" spans="2:4">
      <c r="B49" s="139" t="s">
        <v>355</v>
      </c>
      <c r="C49" s="134">
        <v>-296111285</v>
      </c>
      <c r="D49" s="134">
        <v>-175769816</v>
      </c>
    </row>
    <row r="50" spans="2:4">
      <c r="B50" s="139" t="s">
        <v>436</v>
      </c>
      <c r="C50" s="134">
        <v>-59934067</v>
      </c>
      <c r="D50" s="134" t="s">
        <v>49</v>
      </c>
    </row>
    <row r="51" spans="2:4">
      <c r="B51" s="139" t="s">
        <v>68</v>
      </c>
      <c r="C51" s="134">
        <v>0</v>
      </c>
      <c r="D51" s="134">
        <v>0</v>
      </c>
    </row>
    <row r="52" spans="2:4">
      <c r="B52" s="139" t="s">
        <v>165</v>
      </c>
      <c r="C52" s="145">
        <v>-1509451400</v>
      </c>
      <c r="D52" s="134">
        <v>-642840911</v>
      </c>
    </row>
    <row r="53" spans="2:4">
      <c r="B53" s="139" t="s">
        <v>891</v>
      </c>
      <c r="C53" s="145">
        <v>-181305964</v>
      </c>
      <c r="D53" s="134">
        <v>-70487485</v>
      </c>
    </row>
    <row r="54" spans="2:4">
      <c r="B54" s="139" t="s">
        <v>69</v>
      </c>
      <c r="C54" s="134">
        <v>0</v>
      </c>
      <c r="D54" s="134">
        <v>0</v>
      </c>
    </row>
    <row r="55" spans="2:4">
      <c r="B55" s="139" t="s">
        <v>70</v>
      </c>
      <c r="C55" s="134">
        <v>-3277727</v>
      </c>
      <c r="D55" s="134">
        <v>-857915</v>
      </c>
    </row>
    <row r="56" spans="2:4">
      <c r="B56" s="139" t="s">
        <v>71</v>
      </c>
      <c r="C56" s="134">
        <v>0</v>
      </c>
      <c r="D56" s="134">
        <v>0</v>
      </c>
    </row>
    <row r="57" spans="2:4">
      <c r="B57" s="135" t="s">
        <v>72</v>
      </c>
      <c r="C57" s="134">
        <v>-238409834</v>
      </c>
      <c r="D57" s="134">
        <v>-169859808</v>
      </c>
    </row>
    <row r="58" spans="2:4">
      <c r="B58" s="135" t="s">
        <v>1281</v>
      </c>
      <c r="C58" s="134">
        <v>0</v>
      </c>
      <c r="D58" s="134">
        <v>-40000</v>
      </c>
    </row>
    <row r="59" spans="2:4">
      <c r="B59" s="135" t="s">
        <v>429</v>
      </c>
      <c r="C59" s="134">
        <v>-70427845</v>
      </c>
      <c r="D59" s="134">
        <v>-70427844</v>
      </c>
    </row>
    <row r="60" spans="2:4">
      <c r="B60" s="135" t="s">
        <v>892</v>
      </c>
      <c r="C60" s="134">
        <v>-250000000</v>
      </c>
      <c r="D60" s="134">
        <v>0</v>
      </c>
    </row>
    <row r="61" spans="2:4">
      <c r="B61" s="135" t="s">
        <v>73</v>
      </c>
      <c r="C61" s="145">
        <v>-7753636</v>
      </c>
      <c r="D61" s="134">
        <v>-12000000</v>
      </c>
    </row>
    <row r="62" spans="2:4">
      <c r="B62" s="136" t="s">
        <v>74</v>
      </c>
      <c r="C62" s="134">
        <v>-19654523</v>
      </c>
      <c r="D62" s="134">
        <v>-63387800</v>
      </c>
    </row>
    <row r="63" spans="2:4">
      <c r="B63" s="131" t="s">
        <v>75</v>
      </c>
      <c r="C63" s="138">
        <v>3098296903</v>
      </c>
      <c r="D63" s="138">
        <v>1208590912</v>
      </c>
    </row>
    <row r="64" spans="2:4">
      <c r="B64" s="131"/>
      <c r="C64" s="134"/>
      <c r="D64" s="134"/>
    </row>
    <row r="65" spans="2:6">
      <c r="B65" s="131" t="s">
        <v>180</v>
      </c>
      <c r="C65" s="138"/>
      <c r="F65" s="3"/>
    </row>
    <row r="66" spans="2:6">
      <c r="B66" s="135" t="s">
        <v>334</v>
      </c>
      <c r="C66" s="134">
        <v>0</v>
      </c>
      <c r="D66" s="134">
        <v>0</v>
      </c>
      <c r="F66" s="3"/>
    </row>
    <row r="67" spans="2:6">
      <c r="B67" s="135" t="s">
        <v>335</v>
      </c>
      <c r="C67" s="134">
        <v>0</v>
      </c>
      <c r="D67" s="134">
        <v>0</v>
      </c>
    </row>
    <row r="68" spans="2:6">
      <c r="B68" s="131"/>
      <c r="C68" s="134"/>
      <c r="D68" s="134"/>
      <c r="F68" s="50"/>
    </row>
    <row r="69" spans="2:6">
      <c r="B69" s="131" t="s">
        <v>406</v>
      </c>
      <c r="C69" s="138">
        <v>-344738590</v>
      </c>
      <c r="D69" s="138">
        <v>-182977585</v>
      </c>
      <c r="F69" s="51"/>
    </row>
    <row r="70" spans="2:6">
      <c r="B70" s="131" t="s">
        <v>76</v>
      </c>
      <c r="C70" s="138">
        <v>0</v>
      </c>
      <c r="D70" s="138">
        <v>19361071</v>
      </c>
    </row>
    <row r="71" spans="2:6">
      <c r="B71" s="135" t="s">
        <v>263</v>
      </c>
      <c r="C71" s="134">
        <v>0</v>
      </c>
      <c r="D71" s="134">
        <v>19361071</v>
      </c>
    </row>
    <row r="72" spans="2:6">
      <c r="B72" s="131" t="s">
        <v>77</v>
      </c>
      <c r="C72" s="138">
        <v>-344738590</v>
      </c>
      <c r="D72" s="138">
        <v>-202338656</v>
      </c>
    </row>
    <row r="73" spans="2:6">
      <c r="B73" s="135" t="s">
        <v>305</v>
      </c>
      <c r="C73" s="134">
        <v>-11621850</v>
      </c>
      <c r="D73" s="134">
        <v>-202336194</v>
      </c>
    </row>
    <row r="74" spans="2:6">
      <c r="B74" s="135" t="s">
        <v>265</v>
      </c>
      <c r="C74" s="134">
        <v>-333116740</v>
      </c>
      <c r="D74" s="134">
        <v>-2462</v>
      </c>
    </row>
    <row r="75" spans="2:6">
      <c r="B75" s="135"/>
      <c r="C75" s="134"/>
      <c r="D75" s="134"/>
    </row>
    <row r="76" spans="2:6">
      <c r="B76" s="131" t="s">
        <v>404</v>
      </c>
      <c r="C76" s="134"/>
      <c r="D76" s="134"/>
    </row>
    <row r="77" spans="2:6">
      <c r="B77" s="135" t="s">
        <v>78</v>
      </c>
      <c r="C77" s="134">
        <v>0</v>
      </c>
      <c r="D77" s="134">
        <v>0</v>
      </c>
      <c r="F77" s="1"/>
    </row>
    <row r="78" spans="2:6">
      <c r="B78" s="135" t="s">
        <v>79</v>
      </c>
      <c r="C78" s="134">
        <v>0</v>
      </c>
      <c r="D78" s="134">
        <v>0</v>
      </c>
      <c r="F78" s="1"/>
    </row>
    <row r="79" spans="2:6">
      <c r="B79" s="131" t="s">
        <v>80</v>
      </c>
      <c r="C79" s="134">
        <v>0</v>
      </c>
      <c r="D79" s="134">
        <v>0</v>
      </c>
    </row>
    <row r="80" spans="2:6">
      <c r="B80" s="140" t="s">
        <v>81</v>
      </c>
      <c r="C80" s="134">
        <v>0</v>
      </c>
      <c r="D80" s="134">
        <v>0</v>
      </c>
    </row>
    <row r="81" spans="2:6">
      <c r="B81" s="140" t="s">
        <v>82</v>
      </c>
      <c r="C81" s="134">
        <v>0</v>
      </c>
      <c r="D81" s="134">
        <v>0</v>
      </c>
    </row>
    <row r="82" spans="2:6">
      <c r="B82" s="131" t="s">
        <v>83</v>
      </c>
      <c r="C82" s="138">
        <v>2753558313</v>
      </c>
      <c r="D82" s="138">
        <v>1025613327</v>
      </c>
      <c r="F82" s="144"/>
    </row>
    <row r="83" spans="2:6">
      <c r="B83" s="131" t="s">
        <v>84</v>
      </c>
      <c r="C83" s="134">
        <v>-275355831</v>
      </c>
      <c r="D83" s="134">
        <v>-102561333</v>
      </c>
    </row>
    <row r="84" spans="2:6">
      <c r="B84" s="131" t="s">
        <v>85</v>
      </c>
      <c r="C84" s="138">
        <v>2478202482</v>
      </c>
      <c r="D84" s="138">
        <v>923051994</v>
      </c>
      <c r="F84" s="3"/>
    </row>
    <row r="85" spans="2:6">
      <c r="C85" s="209"/>
      <c r="D85" s="141"/>
    </row>
    <row r="87" spans="2:6">
      <c r="B87" s="142" t="s">
        <v>1661</v>
      </c>
      <c r="C87" s="141"/>
      <c r="D87" s="26"/>
    </row>
    <row r="88" spans="2:6">
      <c r="C88" s="209"/>
    </row>
    <row r="89" spans="2:6">
      <c r="C89" s="26"/>
    </row>
    <row r="90" spans="2:6">
      <c r="C90" s="26"/>
      <c r="D90" s="26"/>
    </row>
    <row r="91" spans="2:6">
      <c r="C91" s="26"/>
    </row>
  </sheetData>
  <mergeCells count="8">
    <mergeCell ref="C9:C10"/>
    <mergeCell ref="D9:D10"/>
    <mergeCell ref="B9:B10"/>
    <mergeCell ref="B1:D3"/>
    <mergeCell ref="B6:D6"/>
    <mergeCell ref="B4:D4"/>
    <mergeCell ref="B5:D5"/>
    <mergeCell ref="B7:D7"/>
  </mergeCells>
  <printOptions horizontalCentered="1"/>
  <pageMargins left="1.1023622047244095" right="1.1023622047244095" top="0.74803149606299213" bottom="0.74803149606299213" header="0.31496062992125984" footer="0.31496062992125984"/>
  <pageSetup paperSize="9" scale="64" fitToWidth="0" orientation="portrait" horizontalDpi="1200" verticalDpi="1200" r:id="rId1"/>
  <drawing r:id="rId2"/>
  <legacyDrawing r:id="rId3"/>
</worksheet>
</file>

<file path=_xmlsignatures/_rels/origin.sigs.rels><?xml version="1.0" encoding="UTF-8" standalone="yes"?>
<Relationships xmlns="http://schemas.openxmlformats.org/package/2006/relationships"><Relationship Id="rId8" Type="http://schemas.openxmlformats.org/package/2006/relationships/digital-signature/signature" Target="sig8.xml"/><Relationship Id="rId13" Type="http://schemas.openxmlformats.org/package/2006/relationships/digital-signature/signature" Target="sig13.xml"/><Relationship Id="rId18" Type="http://schemas.openxmlformats.org/package/2006/relationships/digital-signature/signature" Target="sig18.xml"/><Relationship Id="rId3" Type="http://schemas.openxmlformats.org/package/2006/relationships/digital-signature/signature" Target="sig3.xml"/><Relationship Id="rId21" Type="http://schemas.openxmlformats.org/package/2006/relationships/digital-signature/signature" Target="sig21.xml"/><Relationship Id="rId7" Type="http://schemas.openxmlformats.org/package/2006/relationships/digital-signature/signature" Target="sig7.xml"/><Relationship Id="rId12" Type="http://schemas.openxmlformats.org/package/2006/relationships/digital-signature/signature" Target="sig12.xml"/><Relationship Id="rId17" Type="http://schemas.openxmlformats.org/package/2006/relationships/digital-signature/signature" Target="sig17.xml"/><Relationship Id="rId25" Type="http://schemas.openxmlformats.org/package/2006/relationships/digital-signature/signature" Target="sig25.xml"/><Relationship Id="rId2" Type="http://schemas.openxmlformats.org/package/2006/relationships/digital-signature/signature" Target="sig2.xml"/><Relationship Id="rId16" Type="http://schemas.openxmlformats.org/package/2006/relationships/digital-signature/signature" Target="sig16.xml"/><Relationship Id="rId20" Type="http://schemas.openxmlformats.org/package/2006/relationships/digital-signature/signature" Target="sig20.xml"/><Relationship Id="rId1" Type="http://schemas.openxmlformats.org/package/2006/relationships/digital-signature/signature" Target="sig1.xml"/><Relationship Id="rId6" Type="http://schemas.openxmlformats.org/package/2006/relationships/digital-signature/signature" Target="sig6.xml"/><Relationship Id="rId11" Type="http://schemas.openxmlformats.org/package/2006/relationships/digital-signature/signature" Target="sig11.xml"/><Relationship Id="rId24" Type="http://schemas.openxmlformats.org/package/2006/relationships/digital-signature/signature" Target="sig24.xml"/><Relationship Id="rId5" Type="http://schemas.openxmlformats.org/package/2006/relationships/digital-signature/signature" Target="sig5.xml"/><Relationship Id="rId15" Type="http://schemas.openxmlformats.org/package/2006/relationships/digital-signature/signature" Target="sig15.xml"/><Relationship Id="rId23" Type="http://schemas.openxmlformats.org/package/2006/relationships/digital-signature/signature" Target="sig23.xml"/><Relationship Id="rId10" Type="http://schemas.openxmlformats.org/package/2006/relationships/digital-signature/signature" Target="sig10.xml"/><Relationship Id="rId19" Type="http://schemas.openxmlformats.org/package/2006/relationships/digital-signature/signature" Target="sig19.xml"/><Relationship Id="rId4" Type="http://schemas.openxmlformats.org/package/2006/relationships/digital-signature/signature" Target="sig4.xml"/><Relationship Id="rId9" Type="http://schemas.openxmlformats.org/package/2006/relationships/digital-signature/signature" Target="sig9.xml"/><Relationship Id="rId14" Type="http://schemas.openxmlformats.org/package/2006/relationships/digital-signature/signature" Target="sig14.xml"/><Relationship Id="rId22" Type="http://schemas.openxmlformats.org/package/2006/relationships/digital-signature/signature" Target="sig22.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H/sUK145SRoNUyiNQG3aUIJdOYuEyOqR5z0REED98mOrSmIRxstqza1ob0ADwtchKnlMIwUFqNLG
INQdi/z66Q==</DigestValue>
    </Reference>
    <Reference Type="http://www.w3.org/2000/09/xmldsig#Object" URI="#idOfficeObject">
      <DigestMethod Algorithm="http://www.w3.org/2001/04/xmlenc#sha512"/>
      <DigestValue>UKcZVf93/JaF/KNwqmywbLA7h9PJFtdeoau+lzvTeDNzg58Ba8t2IWwFTKO2jjnEp1SoLl8OoJ4z
7QZrqrxjyQ==</DigestValue>
    </Reference>
    <Reference Type="http://uri.etsi.org/01903#SignedProperties" URI="#idSignedProperties">
      <Transforms>
        <Transform Algorithm="http://www.w3.org/TR/2001/REC-xml-c14n-20010315"/>
      </Transforms>
      <DigestMethod Algorithm="http://www.w3.org/2001/04/xmlenc#sha512"/>
      <DigestValue>VS6J98uGN4b3ilvJXicTF+wzs+F97qmyrCntnaR6Dqb/Rq2y5lrEsk61PTO5lVi0x3RNAm+LSMS+
JNjUazSh3w==</DigestValue>
    </Reference>
    <Reference Type="http://www.w3.org/2000/09/xmldsig#Object" URI="#idValidSigLnImg">
      <DigestMethod Algorithm="http://www.w3.org/2001/04/xmlenc#sha512"/>
      <DigestValue>buAfAiRVLaT4beCr25ttmmydcj6wVkbk5ohvCV4fdZBfxIqRe3dprACd27ZVdzt5W3svGehuO4H/
2NNg+ngkLA==</DigestValue>
    </Reference>
    <Reference Type="http://www.w3.org/2000/09/xmldsig#Object" URI="#idInvalidSigLnImg">
      <DigestMethod Algorithm="http://www.w3.org/2001/04/xmlenc#sha512"/>
      <DigestValue>wD7tckmZGmQPf4uqfnymG1cAYUhOapJ0hR3WF7VZUGNvACRH4bpxd11yfRWFN5ilT5Lq+weoBAIJ
aDGV2ZSBZA==</DigestValue>
    </Reference>
  </SignedInfo>
  <SignatureValue>S+XoFD/xlwEaueOUN3giFUucXhC05IgJrIK6oXBeH7Gjw+az3+YtjvgdKd6zhJjVJFh67eE4W1DU
4RVDGqyhhECo2ewALawX/iFuMwKg83tjIKSKCZwEAjrx4dmelF0i5+CQrucbz5c5WP4Rd4Jq/INR
W7VyonP1P+hrYdc5ZIzvIwt/y73bf7pQc0+uE3TTx7GpHHRWK6W9karBCTLEzVRgqe3lN6nWhUus
rAplccn1y5XUCq89sr7COcntQlnLpXjjgC379b0vx81yFBdUEmGbRAqHQxViedVYE1r7eGK3bBVA
27VreckT0DLzmN+8UGtqzCrydHvzeNn2pnii6A==</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9kSu7pztX8A364uCffOp+1CwldPv++J+UUSYvL0w+vRkTO/S2YBG35OUIgB3X4zV0PlPLgt0vhdRVflaQGYnoA==</DigestValue>
      </Reference>
      <Reference URI="/docMetadata/LabelInfo.xml?ContentType=application/vnd.ms-office.classificationlabels+xml">
        <DigestMethod Algorithm="http://www.w3.org/2001/04/xmlenc#sha512"/>
        <DigestValue>ZqsfY5uRKXYNVdi/JPzkisWabGi/TcKDsYpAryY/jeIFLM/UA/sIAaaCMamuvNXJfEiNmDXxUH/Igu3V7MC6zA==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512"/>
        <DigestValue>FPskGZyov/H5QJFczCZblIhtNPhXRo6We96xZvFAGoCzlvIhkR77fiPLQxHj8nLDuC0g9KbyeEjqp2ATJVf9mw==</DigestValue>
      </Reference>
      <Reference URI="/xl/calcChain.xml?ContentType=application/vnd.openxmlformats-officedocument.spreadsheetml.calcChain+xml">
        <DigestMethod Algorithm="http://www.w3.org/2001/04/xmlenc#sha512"/>
        <DigestValue>2rLjWq9XqD9de0JrMO7ryHBqSS5U1lkePLOQt5k2w8IZVwf9mHcGcVd1R5oMjG8oGDwMPvUbzzoTC21OIYY+bw==</DigestValue>
      </Reference>
      <Reference URI="/xl/comments1.xml?ContentType=application/vnd.openxmlformats-officedocument.spreadsheetml.comments+xml">
        <DigestMethod Algorithm="http://www.w3.org/2001/04/xmlenc#sha512"/>
        <DigestValue>dRvgxPDF1ZkumfFlVct7OGJaUjfHzF/TtZ3Ka2xwiAvc8lI0SA4/24U9k+oJOHNE6veMA1Xoyj0JdCmb4NUL2w==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71yF0kuabQOyFOWsFoODyvk19iqWB+fsGG3UcI3rcuzu9n3rEdQo7H0AytVXw0vx0VCzrat2XjTVlmgQbaFdBA==</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8HTbVIxHCi/8wUteQnEotZjeadmm+GGuLH0OFlx9hupD9cumalo6UEL5ySnFZJbzPV20jiDdQM1OX+QdIc5j5w==</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8HTbVIxHCi/8wUteQnEotZjeadmm+GGuLH0OFlx9hupD9cumalo6UEL5ySnFZJbzPV20jiDdQM1OX+QdIc5j5w==</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8HTbVIxHCi/8wUteQnEotZjeadmm+GGuLH0OFlx9hupD9cumalo6UEL5ySnFZJbzPV20jiDdQM1OX+QdIc5j5w==</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8HTbVIxHCi/8wUteQnEotZjeadmm+GGuLH0OFlx9hupD9cumalo6UEL5ySnFZJbzPV20jiDdQM1OX+QdIc5j5w==</DigestValue>
      </Reference>
      <Reference URI="/xl/drawings/drawing1.xml?ContentType=application/vnd.openxmlformats-officedocument.drawing+xml">
        <DigestMethod Algorithm="http://www.w3.org/2001/04/xmlenc#sha512"/>
        <DigestValue>i8qBk8TNxPIvGIEA9CTH4QUlWJt9TI31dAQ3kL4mlDHc+3g3u+W0dSKd99FffcbCqb45wIcDkQtQeETkrNKaSA==</DigestValue>
      </Reference>
      <Reference URI="/xl/drawings/drawing2.xml?ContentType=application/vnd.openxmlformats-officedocument.drawing+xml">
        <DigestMethod Algorithm="http://www.w3.org/2001/04/xmlenc#sha512"/>
        <DigestValue>KxZjfG5KRzy+OYCtolFE+g2aZbS19OL4EE+R34kWuV7g+ei+oaQBTXzLwF6u8Gq0Lh8UZuo83eOn+rMxTj5HBA==</DigestValue>
      </Reference>
      <Reference URI="/xl/drawings/drawing3.xml?ContentType=application/vnd.openxmlformats-officedocument.drawing+xml">
        <DigestMethod Algorithm="http://www.w3.org/2001/04/xmlenc#sha512"/>
        <DigestValue>IuSgy/HqgHdbgq1rSH9iwDOiYBtt5gi9GIVbz06z1wORrYxqSQsSLaZAq81z17SFT0qQ0LGYknloqjSP9CVPOQ==</DigestValue>
      </Reference>
      <Reference URI="/xl/drawings/drawing4.xml?ContentType=application/vnd.openxmlformats-officedocument.drawing+xml">
        <DigestMethod Algorithm="http://www.w3.org/2001/04/xmlenc#sha512"/>
        <DigestValue>3reevxuLFSHurbnkclDe1EY0V1achDPVeIpKIv7kwmNCySZrxCBeZSH8s8xLtfYFL9z4GcjHAG75sbdDkNQRrQ==</DigestValue>
      </Reference>
      <Reference URI="/xl/drawings/drawing5.xml?ContentType=application/vnd.openxmlformats-officedocument.drawing+xml">
        <DigestMethod Algorithm="http://www.w3.org/2001/04/xmlenc#sha512"/>
        <DigestValue>cUdwuA/vrwqVzw8aEuqzb8i7vXbtKGAo80Z+cqGPivlBJ9W/u0DBPjVKVU22SbOQdSIgJ4v2XcDIFsB65kFejQ==</DigestValue>
      </Reference>
      <Reference URI="/xl/drawings/vmlDrawing1.vml?ContentType=application/vnd.openxmlformats-officedocument.vmlDrawing">
        <DigestMethod Algorithm="http://www.w3.org/2001/04/xmlenc#sha512"/>
        <DigestValue>ZLW/rQltzXPIvzDNhBaY3YQhP1eNEJLO1UJW5jCoyoJ7gEcrJQglqXBokv/533Sp3sW0Q2HcnZMvQe085bl5LQ==</DigestValue>
      </Reference>
      <Reference URI="/xl/drawings/vmlDrawing2.vml?ContentType=application/vnd.openxmlformats-officedocument.vmlDrawing">
        <DigestMethod Algorithm="http://www.w3.org/2001/04/xmlenc#sha512"/>
        <DigestValue>c3eYSiIhs+c41UTFAjxVUAk9uF/+xYxnkA/7pxQPWnRDW5b0YYS9vVNmliJ2bsT/sTsmrthnX0yeg9tmYd5p2g==</DigestValue>
      </Reference>
      <Reference URI="/xl/drawings/vmlDrawing3.vml?ContentType=application/vnd.openxmlformats-officedocument.vmlDrawing">
        <DigestMethod Algorithm="http://www.w3.org/2001/04/xmlenc#sha512"/>
        <DigestValue>iDCyHk3LA4QUuLYnIN92+bTBqRMgT3dZ68Q4Sqe/v1vf9pQmmUmRcfKtboCDAt3p7d+cFjnJpH1MrysBzkiL0Q==</DigestValue>
      </Reference>
      <Reference URI="/xl/drawings/vmlDrawing4.vml?ContentType=application/vnd.openxmlformats-officedocument.vmlDrawing">
        <DigestMethod Algorithm="http://www.w3.org/2001/04/xmlenc#sha512"/>
        <DigestValue>2jwM9UU4oEb3H+EU8A1ppgqBj35hNirRyI8Szdey84pUPvWQq0UxZd336BJsn8pRwl9ydEalkbQHGotrzn3FdQ==</DigestValue>
      </Reference>
      <Reference URI="/xl/drawings/vmlDrawing5.vml?ContentType=application/vnd.openxmlformats-officedocument.vmlDrawing">
        <DigestMethod Algorithm="http://www.w3.org/2001/04/xmlenc#sha512"/>
        <DigestValue>ZUeCX/R+jTxyYzJqVs4u5AdJAeCj1la/xYXvQw64Nw59vjq8XatIGf/yswhDMc2m/WTPFNtSkFQu2cxke/N68A==</DigestValue>
      </Reference>
      <Reference URI="/xl/drawings/vmlDrawing6.vml?ContentType=application/vnd.openxmlformats-officedocument.vmlDrawing">
        <DigestMethod Algorithm="http://www.w3.org/2001/04/xmlenc#sha512"/>
        <DigestValue>40ZKLRXpyngWyOWUOPDF6ivKevL+Q1HQ3D13RwQHb9XBcgirSjvmFXCgfx5OlGdrnM7gdkkw/mb34C/r5LJxrw==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QeZLOEIywL4kJEgiA3xbvfaX0Y1yu07MEJz9Gcjsfacn/p6BHgpbjDBca4Wp7wr9mtNJHqa9NviH7tA+VA32KQ==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RoHEayMbUVqUsgyR2EBLEmx/9keRmDfrq09dmJpAHVGKG1oUOwhI/kUWog4SIjeCjc+9r/hLEL1p5NoDQmj+6g==</DigestValue>
      </Reference>
      <Reference URI="/xl/externalLinks/externalLink1.xml?ContentType=application/vnd.openxmlformats-officedocument.spreadsheetml.externalLink+xml">
        <DigestMethod Algorithm="http://www.w3.org/2001/04/xmlenc#sha512"/>
        <DigestValue>gLSIW/n1+axfbgIC7vJ7BI1JIe5VSWJrhn4HFdZ8NjFVEVvujihbgmZjYd44xAZbJsB4yKTSW786aIGVnhtHWw==</DigestValue>
      </Reference>
      <Reference URI="/xl/externalLinks/externalLink2.xml?ContentType=application/vnd.openxmlformats-officedocument.spreadsheetml.externalLink+xml">
        <DigestMethod Algorithm="http://www.w3.org/2001/04/xmlenc#sha512"/>
        <DigestValue>h2rXI8C/vcQzlnXpw3wdZfTMY+G1NI1Dk70awOjGuA6rEkc4uVZD4MZ0i/qSBYFmKmCNdwsNMtnrzQ9fnHLkwQ==</DigestValue>
      </Reference>
      <Reference URI="/xl/media/image1.png?ContentType=image/png">
        <DigestMethod Algorithm="http://www.w3.org/2001/04/xmlenc#sha512"/>
        <DigestValue>tORNsQ0gpzlgOZbNbMvj5m6763KM+CQDLXvpU/Tr7IjzQAiYLUjCZEHVRBFEGpDjQYTvzQHJJWHXmHCOqcu3wQ==</DigestValue>
      </Reference>
      <Reference URI="/xl/media/image2.emf?ContentType=image/x-emf">
        <DigestMethod Algorithm="http://www.w3.org/2001/04/xmlenc#sha512"/>
        <DigestValue>2wxWgQxc/5CVPTWsmV6PsMagUSc7JxeKNB8Hm3oJAAnFP++5kqnV+mRFr76A3R5BLAnHhUlVUrsnhFjTo3wDKw==</DigestValue>
      </Reference>
      <Reference URI="/xl/media/image3.emf?ContentType=image/x-emf">
        <DigestMethod Algorithm="http://www.w3.org/2001/04/xmlenc#sha512"/>
        <DigestValue>uILjgZaXbd99xMvVV1wlG1mpAuX6SY5jVtQ+iFrebkXfy7PUrjqFOUU0r3s/EHwX1GzIRe5rTU0gLVvSiHot5g==</DigestValue>
      </Reference>
      <Reference URI="/xl/media/image4.emf?ContentType=image/x-emf">
        <DigestMethod Algorithm="http://www.w3.org/2001/04/xmlenc#sha512"/>
        <DigestValue>TqOztv2UPaaGin9gUTUD5HqsE+T7RA1GMptcjVSsnsv1OrsUtOIxFswZ4eEi8QKrX/XzyBnZcrxXUa6lmgS1UA==</DigestValue>
      </Reference>
      <Reference URI="/xl/media/image5.emf?ContentType=image/x-emf">
        <DigestMethod Algorithm="http://www.w3.org/2001/04/xmlenc#sha512"/>
        <DigestValue>x/Bh10O2qf+yq1O1ytSoNmU2aMtxxgGeOUjUxDwpH8qKfVJhmd86cVl4ffPJ87v9vXXSew/DoXo2UCJdaO0KLg==</DigestValue>
      </Reference>
      <Reference URI="/xl/media/image6.emf?ContentType=image/x-emf">
        <DigestMethod Algorithm="http://www.w3.org/2001/04/xmlenc#sha512"/>
        <DigestValue>WvineX2/yD3Rf4A1n6URPqJyrowQ/JULQIBxKJNM0ItzznCPo/bO4n34TZ7TVkj9O4eJ+oVcTs0QPJPbpwNTPg==</DigestValue>
      </Reference>
      <Reference URI="/xl/persons/person.xml?ContentType=application/vnd.ms-excel.person+xml">
        <DigestMethod Algorithm="http://www.w3.org/2001/04/xmlenc#sha512"/>
        <DigestValue>bnbOlGH0tiEakgCPPTStzmESlYRsdNXucJRxEXNa5/YZVY7KNtezT5aMOoLdF7cWvqnED1xkjsd+MwS43ziUlA==</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9GvYvvmJhRUw3xnjgpZBjA0s3t6fZFmaDQEBZNWkHB9uamb0bn43mHJ0ndjl72BFhxSfP6VypuVxN62YTbLxyQ==</DigestValue>
      </Reference>
      <Reference URI="/xl/printerSettings/printerSettings3.bin?ContentType=application/vnd.openxmlformats-officedocument.spreadsheetml.printerSettings">
        <DigestMethod Algorithm="http://www.w3.org/2001/04/xmlenc#sha512"/>
        <DigestValue>9GvYvvmJhRUw3xnjgpZBjA0s3t6fZFmaDQEBZNWkHB9uamb0bn43mHJ0ndjl72BFhxSfP6VypuVxN62YTbLxyQ==</DigestValue>
      </Reference>
      <Reference URI="/xl/printerSettings/printerSettings4.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5.bin?ContentType=application/vnd.openxmlformats-officedocument.spreadsheetml.printerSettings">
        <DigestMethod Algorithm="http://www.w3.org/2001/04/xmlenc#sha512"/>
        <DigestValue>RL5vO0vd14JNGUvr90DU65VJWaicgtEB/Cx0b3fy1XpCS/61brDDccID/ZFlNkixGrZYE/NekYEr6CAkt9awEQ==</DigestValue>
      </Reference>
      <Reference URI="/xl/sharedStrings.xml?ContentType=application/vnd.openxmlformats-officedocument.spreadsheetml.sharedStrings+xml">
        <DigestMethod Algorithm="http://www.w3.org/2001/04/xmlenc#sha512"/>
        <DigestValue>oDo5k5x9JAEYlytRXnXFo7+idQPwGKEAx3gxsmcdTkO9R8khBLS/oPT6TsoL27kE8fLFW8LDvS1u1zM3zpZ/DA==</DigestValue>
      </Reference>
      <Reference URI="/xl/styles.xml?ContentType=application/vnd.openxmlformats-officedocument.spreadsheetml.styles+xml">
        <DigestMethod Algorithm="http://www.w3.org/2001/04/xmlenc#sha512"/>
        <DigestValue>Oyvb8CLt6kj6vsNLfnTjomsJe+x5HGLOZMDddfXF+m/j235fEzQVSIA6uvebMb2JNOgSLWM43zJk/+CoK66RUQ==</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threadedComments/threadedComment1.xml?ContentType=application/vnd.ms-excel.threadedcomments+xml">
        <DigestMethod Algorithm="http://www.w3.org/2001/04/xmlenc#sha512"/>
        <DigestValue>1cVKFm1DKmR5NRqUSXrfs78PoC9rOU3bv3WJxZmYKPyURXt5ri6t9LklhXK4JKTlhuanbn9sgQf+V0OHuhcQlg==</DigestValue>
      </Reference>
      <Reference URI="/xl/workbook.xml?ContentType=application/vnd.openxmlformats-officedocument.spreadsheetml.sheet.main+xml">
        <DigestMethod Algorithm="http://www.w3.org/2001/04/xmlenc#sha512"/>
        <DigestValue>cwfJTSV3zyflrBpCFj9SFqMz5MsPieLLWkJ/mfXycIQDKuEWD4IbSFGSQ7aSfxVpLQDFbOzDe6r4RBxI1rwm4Q==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KtioYd88V48gBC6DVBiohjfRSElo4T4akxLwWU5w7Wcrpc05Dt/TK3Ad2o+yewC5biILAiU0EPrfBrjhC3aHhg==</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yR0KlOrANGRoQWXgTAU+xZYdqh2LOfNHT1Mb+BMXfR9UbW1/3G/j2XvoaAyvgp2fncfrlfpmCJcZGYveQfU9jA==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4NVkz94b1HybdmURsZ083jwmq3AIuTlajDQ/XkegdCz9oflqkXnW0BjAKh9+uCFaIj9Lismj/hflNoB2sry2Ug==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hALAt0+0lwD3gVtJl2y1xo9r6bExViq5njMBXf4t+xiJ2XrJTd6v/YTmLj4QCCA9RQv+zqM/6+voM7a9xbPitg==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ovX135xFmM5KQfZFXRCtbKfYe/mZhcJI7bNajfLUnu4kXRXt5RIznnrkVE3vKNp1u4IWBudzQyQdO1k4vjXteQ==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uhKET3/tCc+6Eh8mgRSZMIytIQxYJrCK9OB/GcXxCoozY0hwhiaIWfWiVXF3k64seEERSDkrzdXUNBPmVzLnhw==</DigestValue>
      </Reference>
      <Reference URI="/xl/worksheets/sheet1.xml?ContentType=application/vnd.openxmlformats-officedocument.spreadsheetml.worksheet+xml">
        <DigestMethod Algorithm="http://www.w3.org/2001/04/xmlenc#sha512"/>
        <DigestValue>wtrMzhcu6pYr1EGP3HVAAfWkCNKVK0YNMkLDDCmjTzu0nolopCMCbzdBlGqi0qpGXY1EU9nB47nJrTFVKXqN2w==</DigestValue>
      </Reference>
      <Reference URI="/xl/worksheets/sheet10.xml?ContentType=application/vnd.openxmlformats-officedocument.spreadsheetml.worksheet+xml">
        <DigestMethod Algorithm="http://www.w3.org/2001/04/xmlenc#sha512"/>
        <DigestValue>3BZlk3Ozv0K+OzYG8SYou/wT9s3Q/jm/+NvE2BSxNh+Nrh3A6RbwP5iVnOLP8vCc2Mf1jBdW2mTYh52xpknE6A==</DigestValue>
      </Reference>
      <Reference URI="/xl/worksheets/sheet11.xml?ContentType=application/vnd.openxmlformats-officedocument.spreadsheetml.worksheet+xml">
        <DigestMethod Algorithm="http://www.w3.org/2001/04/xmlenc#sha512"/>
        <DigestValue>0P2dLpYhtVp+8k5zEchiwuy3fYYeLcDolgYu+DmzEb1a+UpOESyGje+WTaIA5fWM1GSO9gFHks/iiERaLzC98Q==</DigestValue>
      </Reference>
      <Reference URI="/xl/worksheets/sheet12.xml?ContentType=application/vnd.openxmlformats-officedocument.spreadsheetml.worksheet+xml">
        <DigestMethod Algorithm="http://www.w3.org/2001/04/xmlenc#sha512"/>
        <DigestValue>Hi+fQHE1oQ5LGuRJvGFJldODyCv5oBQT1LQg3wDuimVlFEmtRnK6HG/tnmieFIO6uql5zaQlvblzLAYi7p4/SQ==</DigestValue>
      </Reference>
      <Reference URI="/xl/worksheets/sheet2.xml?ContentType=application/vnd.openxmlformats-officedocument.spreadsheetml.worksheet+xml">
        <DigestMethod Algorithm="http://www.w3.org/2001/04/xmlenc#sha512"/>
        <DigestValue>FJawrEuyMUWqIl0ZP7j3rqjnTpVx16oDVY3yQ+OvHgoXNiqGLK1cydP5yPfdl9b0oVMqQ3lfGrXDyusWVY44Fg==</DigestValue>
      </Reference>
      <Reference URI="/xl/worksheets/sheet3.xml?ContentType=application/vnd.openxmlformats-officedocument.spreadsheetml.worksheet+xml">
        <DigestMethod Algorithm="http://www.w3.org/2001/04/xmlenc#sha512"/>
        <DigestValue>u3zOTuJ2kEOhzQ45PNVaDxh3pvq87Pdoidb97Mm/N7XLIazWZrNSHhwNMWvIj4eAG73geIBC5yLSXWNLxCfqEg==</DigestValue>
      </Reference>
      <Reference URI="/xl/worksheets/sheet4.xml?ContentType=application/vnd.openxmlformats-officedocument.spreadsheetml.worksheet+xml">
        <DigestMethod Algorithm="http://www.w3.org/2001/04/xmlenc#sha512"/>
        <DigestValue>Wr7SPeapFu30EyQ9dW1V530gW8IHUOvXEP/qOnBNMHTrQUYTQ+DsxtmdP3VtGuTW0cu/hmvR5WoTqm8XHenKwQ==</DigestValue>
      </Reference>
      <Reference URI="/xl/worksheets/sheet5.xml?ContentType=application/vnd.openxmlformats-officedocument.spreadsheetml.worksheet+xml">
        <DigestMethod Algorithm="http://www.w3.org/2001/04/xmlenc#sha512"/>
        <DigestValue>9l6fQDocf3gudNRSbUpPkxuwmeVVirZr8y13fXnpuBm65qBei88Mz9D5f9mFYnj75Un0dVJOxkoE64XZ2tAEpg==</DigestValue>
      </Reference>
      <Reference URI="/xl/worksheets/sheet6.xml?ContentType=application/vnd.openxmlformats-officedocument.spreadsheetml.worksheet+xml">
        <DigestMethod Algorithm="http://www.w3.org/2001/04/xmlenc#sha512"/>
        <DigestValue>e4wkaMYfRoKY9BlG14pJHBjVqEThaLDgIas8ebfzNTx8RjaoQbumD8LNxM2glT+04BvXinWSlOcQvF0X5UXcKQ==</DigestValue>
      </Reference>
      <Reference URI="/xl/worksheets/sheet7.xml?ContentType=application/vnd.openxmlformats-officedocument.spreadsheetml.worksheet+xml">
        <DigestMethod Algorithm="http://www.w3.org/2001/04/xmlenc#sha512"/>
        <DigestValue>BZRZOYvrN0ziVtmXlizwoj8lc1juVh0GiqbyFbj1mVT2ZsHmE5dbI2WZMhffJOWPvWyir+lqhJ6qxDZr889MnA==</DigestValue>
      </Reference>
      <Reference URI="/xl/worksheets/sheet8.xml?ContentType=application/vnd.openxmlformats-officedocument.spreadsheetml.worksheet+xml">
        <DigestMethod Algorithm="http://www.w3.org/2001/04/xmlenc#sha512"/>
        <DigestValue>wrtYjrNKJ2ZYYRbHPVkWCe20VETkHz098m91/jQ+PJgcz2iinb3i5veGLWqNrp+rJFQnMrLSvYw499RimzDuvg==</DigestValue>
      </Reference>
      <Reference URI="/xl/worksheets/sheet9.xml?ContentType=application/vnd.openxmlformats-officedocument.spreadsheetml.worksheet+xml">
        <DigestMethod Algorithm="http://www.w3.org/2001/04/xmlenc#sha512"/>
        <DigestValue>LSQabydtnJbIB30w5Bw3EKXSNEGtSsHKKZ1gc9W3Jel9f+XMfOsj8RplDrXn92fCWCKw5B3IHgmHEa1EJx/HbA==</DigestValue>
      </Reference>
    </Manifest>
    <SignatureProperties>
      <SignatureProperty Id="idSignatureTime" Target="#idPackageSignature">
        <mdssi:SignatureTime xmlns:mdssi="http://schemas.openxmlformats.org/package/2006/digital-signature">
          <mdssi:Format>YYYY-MM-DDThh:mm:ssTZD</mdssi:Format>
          <mdssi:Value>2026-03-23T15:01:06Z</mdssi:Value>
        </mdssi:SignatureTime>
      </SignatureProperty>
    </SignatureProperties>
  </Object>
  <Object Id="idOfficeObject">
    <SignatureProperties>
      <SignatureProperty Id="idOfficeV1Details" Target="#idPackageSignature">
        <SignatureInfoV1 xmlns="http://schemas.microsoft.com/office/2006/digsig">
          <SetupID>{A473DEB0-306F-4A83-82D1-C54F4F04B521}</SetupID>
          <SignatureText>Fatima Ozorio</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2026-03-23T15:01:06Z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zAC8AMwAvADIAMAAyADY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CIg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10.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H/tGwMtKf6ix2IOie7RiaUzbsf9iU2HLdegHYqkHrbw=</DigestValue>
    </Reference>
    <Reference Type="http://www.w3.org/2000/09/xmldsig#Object" URI="#idOfficeObject">
      <DigestMethod Algorithm="http://www.w3.org/2001/04/xmlenc#sha256"/>
      <DigestValue>qUp4WAwiuomeHpR8V/uo9fUyVS04VOIiU6aDtUkDw3M=</DigestValue>
    </Reference>
    <Reference Type="http://uri.etsi.org/01903#SignedProperties" URI="#idSignedProperties">
      <Transforms>
        <Transform Algorithm="http://www.w3.org/TR/2001/REC-xml-c14n-20010315"/>
      </Transforms>
      <DigestMethod Algorithm="http://www.w3.org/2001/04/xmlenc#sha256"/>
      <DigestValue>LjxTI8pOvHeTWjPzh6rVlmYQvAY/cX66XuSopHLQshE=</DigestValue>
    </Reference>
    <Reference Type="http://www.w3.org/2000/09/xmldsig#Object" URI="#idValidSigLnImg">
      <DigestMethod Algorithm="http://www.w3.org/2001/04/xmlenc#sha256"/>
      <DigestValue>uWhkkNNNg5S/9NRQsMzoa34yWa3mVyxvakstcSif/WY=</DigestValue>
    </Reference>
    <Reference Type="http://www.w3.org/2000/09/xmldsig#Object" URI="#idInvalidSigLnImg">
      <DigestMethod Algorithm="http://www.w3.org/2001/04/xmlenc#sha256"/>
      <DigestValue>LHujgEoCmqV3rlHZVyvBhnD8GbXx4rcw1V0X0cZD/6o=</DigestValue>
    </Reference>
  </SignedInfo>
  <SignatureValue>JE3exooX+jUCAu8UNdQiAWx5T/8mkHIafGlcx6J921TZJ17fCVUTMo2aPFwxjNh7L5kWehQU9N4D
9CrfOtl646W5gs4LGqMV083gwpIG7FzlmmIuKxd8xfFC5O87Qm9lrdILFhgu5ifjUwA0Iwop/9Xq
Ycv6nf4UOC06Jctj1FowRe8Js6x9ixozuOdYvEdP5tgOofOU6RBZLxea+ZwMtT2eXeeytjHYjhiU
KUDlIA8Xx3bVH4xOkAKUfrYR0JsIujRfU9dWJCAmvDHucNXzPM01QOq9A3TusL4VDMioLC1q0/2X
kthChp2EOvnFP1ygBR1R2+JiA4A1aUUHooGJVQ==</SignatureValue>
  <KeyInfo>
    <X509Data>
      <X509Certificate>MIIIlDCCBnygAwIBAgIUQ8xs3KvpctfYbbfSJ7N/RSexO8gwDQYJKoZIhvcNAQELBQAwgYMxCzAJBgNVBAYTAlBZMQ0wCwYDVQQKDARJQ1BQMTgwNgYDVQQLDC9QcmVzdGFkb3IgQ3VhbGlmaWNhZG8gZGUgU2VydmljaW9zIGRlIENvbmZpYW56YTEWMBQGA1UEBRMNUlVDODAwMjgzNTUtNDETMBEGA1UEAwwKSVRUSSBTQUVDQTAeFw0yNDExMDgxNjQ4MTlaFw0yODExMDcxNjQ4MThaMIHRMQswCQYDVQQGEwJQWTE1MDMGA1UECgwsQ0VSVElGSUNBRE8gQ1VBTElGSUNBRE8gREUgRklSTUEgRUxFQ1RST05JQ0ExCzAJBgNVBAsMAkYzMRIwEAYDVQQFEwlDSTI0OTEzMDgxHjAcBgNVBAQMFUlNUEFHTElBVEVMTEkgQkFSRUlSTzEZMBcGA1UEKgwQQ0FSTE9TIEZSQU5DSVNDTzEvMC0GA1UEAwwmQ0FSTE9TIEZSQU5DSVNDTyBJTVBBR0xJQVRFTExJIEJBUkVJUk8wggEiMA0GCSqGSIb3DQEBAQUAA4IBDwAwggEKAoIBAQCo0KruzXyIUtw0aAyBnhVblaOpbuQH4GJFsd73+Wkk2SbSA4qgxGVfp6GpxzjjjzwviPCU+mRDziLL2oRG/QiaU9DeLFIBaeh90fBtnHiZRui+QB8jLVXNdd/vMGg7nJrwUKUNXvcUcoUVPa1POANqakZJZIS8+vV/2qcLZMP9si38D+aiTXH6pG+Wq0Adex1XoHVaKuTuGK5H+eEBAxRb7PbDhn0ACHEVM0ZXCpdRsSrq1v0eSUhJbvs5N5etS7EUQWiKj1fuE4Hz4uA1K9Hdpv/rvLbro0sY3sU1OwANIZVDutMMvXYlJfz20WTwjI354KnjRAqHLQlSRzhajV0zAgMBAAGjggOuMIIDqjAMBgNVHRMBAf8EAjAAMB8GA1UdIwQYMBaAFN/0/h8zF/N4EXAPAsGUHOPgXNT9MHsGCCsGAQUFBwEBBG8wbTA9BggrBgEFBQcwAoYxaHR0cHM6Ly93d3cuc2VjdXJlLml0dGkuZGlnaXRhbC9jZXJ0cy9jYS1pdHRpLmNlcjAsBggrBgEFBQcwAYYgaHR0cHM6Ly9vY3NwLnNlY3VyZS5pdHRpLmRpZ2l0YWwwawYDVR0RBGQwYoEnY2FybG9zLmltcGFnbGlhdGVsbGlAdWVub2hvbGRpbmcuY29tLnB5pDcwNTEzMDEGA1UEDQwqRklSTUEgRUxFQ1RST05JQ0EgQ1VBTElGSUNBREEgQ0VOVFJBTElaQURBMIIByQYDVR0gBIIBwDCCAbwwggG4BgwrBgEEAYPddwECAgEwggGmMDwGCCsGAQUFBwIBFjBodHRwczovL3d3dy5zZWN1cmUuaXR0aS5kaWdpdGFsL2Nwcy9pdHRpX2Nwcy5wZGYwgbkGCCsGAQUFBwICMIGsDIGpQ2VydGlmaWNhZG8gY3VhbGlmaWNhZG8gZGUgZmlybWEgZWxlY3Ryw7NuaWNhIHRpcG8gRjMgKGNsYXZlcyBlbiBkaXNwb3NpdGl2byBjdWFsaWZpY2FkbyBjZW50cmFsaXphZG8pLCBzdWpldGEgYSBsYXMgY29uZGljaW9uZXMgZGUgdXNvIGV4cHVlc3RhcyBlbiBsYSBEUEMgZGUgSVRUSSBTQUVDQTCBqQYIKwYBBQUHAgIwgZwMgZlRdWFsaWZpZWQgZWxlY3Ryb25pYyBzaWduYXR1cmUgY2VydGlmaWNhdGUgdHlwZSBGMyAoa2V5cyBpbiBjZW50cmFsaXplZCBxdWFsaWZpZWQgZGV2aWNlKSwgc3ViamVjdCB0byB0aGUgY29uZGl0aW9ucyBvZiB1c2Ugc2V0IG91dCBpbiB0aGUgSVRUSSBTQUVDQSBDUFMwIAYDVR0lAQH/BBYwFAYIKwYBBQUHAwIGCCsGAQUFBwMEMHEGA1UdHwRqMGgwMqAwoC6GLGh0dHBzOi8vY3JsMS5zZWN1cmUuaXR0aS5kaWdpdGFsL2l0dGktY2EuY3JsMDKgMKAuhixodHRwczovL2NybDIuc2VjdXJlLml0dGkuZGlnaXRhbC9pdHRpLWNhLmNybDAdBgNVHQ4EFgQUhE6O+H2DJyELzaJuvaFReogc0/4wDgYDVR0PAQH/BAQDAgXgMA0GCSqGSIb3DQEBCwUAA4ICAQB9VErqLR7C89qfbTi9YMWyMn1FDOIqiNnJGpaA/TZL7ZC97EGtDFSBz8IprHW1Awj6546PMRj7r8FEHCSPCVBWVBJ0QJFKgJvCFp3j1EFqab2Xd9fL7SkFaFiN8NgMVht0IiaXrWq6+SUYMwZYeyQFd5EUKxrwGkDjnPxkoMhIpkOn80OTtALdWOHfyTITM2lcSutXX/Fyzym5vpqc1inJkzl9K4CP4/07dIjpeBEQPWmuhrLOi1DvtiO6GatNixSGZRhSEFvTkDf+ulU7189OrklRu+16fOPdD55bCHnrYVzsP/nfWzl+KeopCa/RogWVZmgfnm6ehy/WlVI1V8Ppl/D3hMswDEXI8wj6v+AOx0YpsWFLTljyW0abGwZk9rJx13ShRuz3UfJsm2wyTJBqcy1Cn4w1sSI0cq9JFwNmpml9Ukrf5Zu4JL8oXuBqu9//yV/yK5Frz//pHvlaxwbVMMEUHWOnbat5DfYWZ9CEtEiNnK7ScXa5AE6dhGXdXslw4EhcHuXBKWK30FQZjgu1JyIDxRvHbEv8P9/urJZouot7U1WcVIOKrio7f2O6RfSFaeR+A5O7J4+vwVocKSevaHNI0pwV51QFHSJKtb9QA+H4mZKiXYUmnp14zRxdINsrcvRdhJxU/EYdctY0ultfQMdLbpdgUQpo8E+GLhj5i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xwBNfkTqW2zGPdOu0x4yCMuLWzX6XxW15KU0QNrxUW8=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PNoOtzGAngUL6s+tgIUOn9z3qrUg1S/iJNtyWMm5dFY=</DigestValue>
      </Reference>
      <Reference URI="/xl/calcChain.xml?ContentType=application/vnd.openxmlformats-officedocument.spreadsheetml.calcChain+xml">
        <DigestMethod Algorithm="http://www.w3.org/2001/04/xmlenc#sha256"/>
        <DigestValue>39tVIsVpzSHIH7etg51vV0YmpYSicYu+yOse9+MocJ4=</DigestValue>
      </Reference>
      <Reference URI="/xl/comments1.xml?ContentType=application/vnd.openxmlformats-officedocument.spreadsheetml.comments+xml">
        <DigestMethod Algorithm="http://www.w3.org/2001/04/xmlenc#sha256"/>
        <DigestValue>ePZPdCw9MG1/zy2olSiAd702VGx5Gp38zKBuh7XVzcs=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fELFnqMc531iehO8E10qUnjU3FFGSSVfKvsVGL702GU=</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iEn2xOWNYn26ijfC0eiHkhdZ8bnQfF/urEn/nw4TNYI=</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iEn2xOWNYn26ijfC0eiHkhdZ8bnQfF/urEn/nw4TNYI=</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iEn2xOWNYn26ijfC0eiHkhdZ8bnQfF/urEn/nw4TNYI=</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iEn2xOWNYn26ijfC0eiHkhdZ8bnQfF/urEn/nw4TNYI=</DigestValue>
      </Reference>
      <Reference URI="/xl/drawings/drawing1.xml?ContentType=application/vnd.openxmlformats-officedocument.drawing+xml">
        <DigestMethod Algorithm="http://www.w3.org/2001/04/xmlenc#sha256"/>
        <DigestValue>zcxcu2VbT5JOC7w1YGQkNDHAF2PqR26VDQGGDBbjiWU=</DigestValue>
      </Reference>
      <Reference URI="/xl/drawings/drawing2.xml?ContentType=application/vnd.openxmlformats-officedocument.drawing+xml">
        <DigestMethod Algorithm="http://www.w3.org/2001/04/xmlenc#sha256"/>
        <DigestValue>0JvWpDNzZ7g7G0Isv+aN7EoHtNEu1m09/hHIM4pnJ3w=</DigestValue>
      </Reference>
      <Reference URI="/xl/drawings/drawing3.xml?ContentType=application/vnd.openxmlformats-officedocument.drawing+xml">
        <DigestMethod Algorithm="http://www.w3.org/2001/04/xmlenc#sha256"/>
        <DigestValue>I3NIlNcdlOB3y4x+L2kFUkvYGY92SZ3E7jFoBuo86R8=</DigestValue>
      </Reference>
      <Reference URI="/xl/drawings/drawing4.xml?ContentType=application/vnd.openxmlformats-officedocument.drawing+xml">
        <DigestMethod Algorithm="http://www.w3.org/2001/04/xmlenc#sha256"/>
        <DigestValue>hFyIEKtNPJRI1WNlVexsV4fCC1hcH8m5cdDbNQ0WnsA=</DigestValue>
      </Reference>
      <Reference URI="/xl/drawings/drawing5.xml?ContentType=application/vnd.openxmlformats-officedocument.drawing+xml">
        <DigestMethod Algorithm="http://www.w3.org/2001/04/xmlenc#sha256"/>
        <DigestValue>DFROn0Py5t1Xyv0hj5Nng9mu5HNIb5YHd0GYP0VZNfQ=</DigestValue>
      </Reference>
      <Reference URI="/xl/drawings/vmlDrawing1.vml?ContentType=application/vnd.openxmlformats-officedocument.vmlDrawing">
        <DigestMethod Algorithm="http://www.w3.org/2001/04/xmlenc#sha256"/>
        <DigestValue>+WhPajrhJP2F3HUyA16GxEUIIrnlLJbf7437Kf7u1SY=</DigestValue>
      </Reference>
      <Reference URI="/xl/drawings/vmlDrawing2.vml?ContentType=application/vnd.openxmlformats-officedocument.vmlDrawing">
        <DigestMethod Algorithm="http://www.w3.org/2001/04/xmlenc#sha256"/>
        <DigestValue>GGXOm4V3N8M8YcCEwu8AKyJ4EhsJo9OPcnB608e22hw=</DigestValue>
      </Reference>
      <Reference URI="/xl/drawings/vmlDrawing3.vml?ContentType=application/vnd.openxmlformats-officedocument.vmlDrawing">
        <DigestMethod Algorithm="http://www.w3.org/2001/04/xmlenc#sha256"/>
        <DigestValue>3V3evP0CFAhG/dxF0K4C7NfJossNd3tVx15h+4yyWDE=</DigestValue>
      </Reference>
      <Reference URI="/xl/drawings/vmlDrawing4.vml?ContentType=application/vnd.openxmlformats-officedocument.vmlDrawing">
        <DigestMethod Algorithm="http://www.w3.org/2001/04/xmlenc#sha256"/>
        <DigestValue>qo9OtR2mN9xe38st5eEPRD48+gIuqCuoZZ/1fh67lYE=</DigestValue>
      </Reference>
      <Reference URI="/xl/drawings/vmlDrawing5.vml?ContentType=application/vnd.openxmlformats-officedocument.vmlDrawing">
        <DigestMethod Algorithm="http://www.w3.org/2001/04/xmlenc#sha256"/>
        <DigestValue>N16ytUYsbZD225sbgWvhrS6kDD9S9CaJILzN7VUpl40=</DigestValue>
      </Reference>
      <Reference URI="/xl/drawings/vmlDrawing6.vml?ContentType=application/vnd.openxmlformats-officedocument.vmlDrawing">
        <DigestMethod Algorithm="http://www.w3.org/2001/04/xmlenc#sha256"/>
        <DigestValue>2I5Jv22DC7xv7wuIMnBGuDY5wdjiM0NRXSXiYO9Erhw=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vSZS/cjH7RHimtAxUGKZuw3Q0JLMpo541afheXBBsDc=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eFMXdoIRh8gSRvPfmle2REC8m3crQ87J2SeLPMGmpGI=</DigestValue>
      </Reference>
      <Reference URI="/xl/externalLinks/externalLink1.xml?ContentType=application/vnd.openxmlformats-officedocument.spreadsheetml.externalLink+xml">
        <DigestMethod Algorithm="http://www.w3.org/2001/04/xmlenc#sha256"/>
        <DigestValue>ucXOCkYjKJ22eVft+yes8nZvLOEvSL/P43WxX0CFqMc=</DigestValue>
      </Reference>
      <Reference URI="/xl/externalLinks/externalLink2.xml?ContentType=application/vnd.openxmlformats-officedocument.spreadsheetml.externalLink+xml">
        <DigestMethod Algorithm="http://www.w3.org/2001/04/xmlenc#sha256"/>
        <DigestValue>Hkx+1VvWdS1KIhkaMWup5NqpsKmVlAwaxO7rNNJQ0Yg=</DigestValue>
      </Reference>
      <Reference URI="/xl/media/image1.png?ContentType=image/png">
        <DigestMethod Algorithm="http://www.w3.org/2001/04/xmlenc#sha256"/>
        <DigestValue>WR3Yh66Wk0zjO7s7bSMB1/nrTWYHFNKOknD+HQhatSk=</DigestValue>
      </Reference>
      <Reference URI="/xl/media/image2.emf?ContentType=image/x-emf">
        <DigestMethod Algorithm="http://www.w3.org/2001/04/xmlenc#sha256"/>
        <DigestValue>6pON5QuA4cKiy2xWLyy1KX4YBqO4B6T8DuhF9Z4vdhQ=</DigestValue>
      </Reference>
      <Reference URI="/xl/media/image3.emf?ContentType=image/x-emf">
        <DigestMethod Algorithm="http://www.w3.org/2001/04/xmlenc#sha256"/>
        <DigestValue>kiEssbxVdGG3/aKWPZTV2nHcU+lhhyM8tECUz2mpa8c=</DigestValue>
      </Reference>
      <Reference URI="/xl/media/image4.emf?ContentType=image/x-emf">
        <DigestMethod Algorithm="http://www.w3.org/2001/04/xmlenc#sha256"/>
        <DigestValue>0BjIDiV629RUeVbzLdhQzLbfUp6et3i7mOicst8vJu0=</DigestValue>
      </Reference>
      <Reference URI="/xl/media/image5.emf?ContentType=image/x-emf">
        <DigestMethod Algorithm="http://www.w3.org/2001/04/xmlenc#sha256"/>
        <DigestValue>d5IuCooNMSI+RxWcam/zEYduplvKUSyQwHxoPRKhxh4=</DigestValue>
      </Reference>
      <Reference URI="/xl/media/image6.emf?ContentType=image/x-emf">
        <DigestMethod Algorithm="http://www.w3.org/2001/04/xmlenc#sha256"/>
        <DigestValue>rHzzt+hGhP9SORCieRUfz+5Q/uvUznA15sYbs3CAWTo=</DigestValue>
      </Reference>
      <Reference URI="/xl/persons/person.xml?ContentType=application/vnd.ms-excel.person+xml">
        <DigestMethod Algorithm="http://www.w3.org/2001/04/xmlenc#sha256"/>
        <DigestValue>RF8ueQHZJp+1LI9PBRgPXx6+pa2HcpGTV3MEP5UI4/E=</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KV0RERGgdjLzj1q7jGVWM4bY91hGLlP8v/5mjY4cYMk=</DigestValue>
      </Reference>
      <Reference URI="/xl/printerSettings/printerSettings3.bin?ContentType=application/vnd.openxmlformats-officedocument.spreadsheetml.printerSettings">
        <DigestMethod Algorithm="http://www.w3.org/2001/04/xmlenc#sha256"/>
        <DigestValue>KV0RERGgdjLzj1q7jGVWM4bY91hGLlP8v/5mjY4cYMk=</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ohCNFOyxsGnIJf7+q+pQFEG9dnZu2oLPKVdZ/jfZL7M=</DigestValue>
      </Reference>
      <Reference URI="/xl/sharedStrings.xml?ContentType=application/vnd.openxmlformats-officedocument.spreadsheetml.sharedStrings+xml">
        <DigestMethod Algorithm="http://www.w3.org/2001/04/xmlenc#sha256"/>
        <DigestValue>RXF8IDZgpvn6+gXON4uNW1ZphsERAn88PCNYmaiG70A=</DigestValue>
      </Reference>
      <Reference URI="/xl/styles.xml?ContentType=application/vnd.openxmlformats-officedocument.spreadsheetml.styles+xml">
        <DigestMethod Algorithm="http://www.w3.org/2001/04/xmlenc#sha256"/>
        <DigestValue>E0Kd6jY1ulGG6swaqTJRzi2R1NvoGt5/oi74MTs1jfQ=</DigestValue>
      </Reference>
      <Reference URI="/xl/theme/theme1.xml?ContentType=application/vnd.openxmlformats-officedocument.theme+xml">
        <DigestMethod Algorithm="http://www.w3.org/2001/04/xmlenc#sha256"/>
        <DigestValue>YNeH5J+J9RxutazRnaWBrYU5Xm5oQzBJ7Lrr3bNNcJw=</DigestValue>
      </Reference>
      <Reference URI="/xl/threadedComments/threadedComment1.xml?ContentType=application/vnd.ms-excel.threadedcomments+xml">
        <DigestMethod Algorithm="http://www.w3.org/2001/04/xmlenc#sha256"/>
        <DigestValue>OtBkZlheM9ksR1aJG7wSak83kuxHkgCC1bnxXhWLQZc=</DigestValue>
      </Reference>
      <Reference URI="/xl/workbook.xml?ContentType=application/vnd.openxmlformats-officedocument.spreadsheetml.sheet.main+xml">
        <DigestMethod Algorithm="http://www.w3.org/2001/04/xmlenc#sha256"/>
        <DigestValue>JztqJauVGBJ6U0adUtxUuVWHAT1Iv6m9gUfimuJwFHo=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np71fPTAZb/vTQl0OwfpLxIUtBW5L9bs7UaYtwY2920=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3/GIRfe/Lme0JpXLJo9kDx/RElduHEffClh74SR2OJM=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qT5sx4MGKlYsVlPMvPZ4NA1uU2Y3b1rNyw2untB1VZc=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nHPw+5hx4RwGoVpoNjxKF5awpzgTSuyJbHpK6hRN3b8=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4rwWNLPK0pamJeE/tvCTqI+xtVab4KYZFcJzWVO6Kv4=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Xvzr484Ulj/tgpZRSSrr8hE9M97eEcQpRD/iYT6vnao=</DigestValue>
      </Reference>
      <Reference URI="/xl/worksheets/sheet1.xml?ContentType=application/vnd.openxmlformats-officedocument.spreadsheetml.worksheet+xml">
        <DigestMethod Algorithm="http://www.w3.org/2001/04/xmlenc#sha256"/>
        <DigestValue>7soP2O00WWlHybIOLbSLjmGGA20LqOlPfxHvLPyrnjk=</DigestValue>
      </Reference>
      <Reference URI="/xl/worksheets/sheet10.xml?ContentType=application/vnd.openxmlformats-officedocument.spreadsheetml.worksheet+xml">
        <DigestMethod Algorithm="http://www.w3.org/2001/04/xmlenc#sha256"/>
        <DigestValue>i4qXTB5bqS07ArqAwsnB5fLBlsEi7Wk3F5uFtGWmmgM=</DigestValue>
      </Reference>
      <Reference URI="/xl/worksheets/sheet11.xml?ContentType=application/vnd.openxmlformats-officedocument.spreadsheetml.worksheet+xml">
        <DigestMethod Algorithm="http://www.w3.org/2001/04/xmlenc#sha256"/>
        <DigestValue>5IdLPq8EJpz0XIVaOXP+lVwLBX6jAOBVIr9EVOjF4C4=</DigestValue>
      </Reference>
      <Reference URI="/xl/worksheets/sheet12.xml?ContentType=application/vnd.openxmlformats-officedocument.spreadsheetml.worksheet+xml">
        <DigestMethod Algorithm="http://www.w3.org/2001/04/xmlenc#sha256"/>
        <DigestValue>7cgP+oXBiiou4jifEJhosUYKfqq8LGhMttMFFPCire4=</DigestValue>
      </Reference>
      <Reference URI="/xl/worksheets/sheet2.xml?ContentType=application/vnd.openxmlformats-officedocument.spreadsheetml.worksheet+xml">
        <DigestMethod Algorithm="http://www.w3.org/2001/04/xmlenc#sha256"/>
        <DigestValue>8jymr5vyQl73KQY1Hq8rbecJ+if/f2sIDhki00RJZJk=</DigestValue>
      </Reference>
      <Reference URI="/xl/worksheets/sheet3.xml?ContentType=application/vnd.openxmlformats-officedocument.spreadsheetml.worksheet+xml">
        <DigestMethod Algorithm="http://www.w3.org/2001/04/xmlenc#sha256"/>
        <DigestValue>tRbLU2/a0rsav0uVgRJfBAB6Y4pqlkHIrUdVbz+MnpQ=</DigestValue>
      </Reference>
      <Reference URI="/xl/worksheets/sheet4.xml?ContentType=application/vnd.openxmlformats-officedocument.spreadsheetml.worksheet+xml">
        <DigestMethod Algorithm="http://www.w3.org/2001/04/xmlenc#sha256"/>
        <DigestValue>EIDmIbsle0IkqU8XLv68Pu71xIX+CRX/67X2ZS5+C8w=</DigestValue>
      </Reference>
      <Reference URI="/xl/worksheets/sheet5.xml?ContentType=application/vnd.openxmlformats-officedocument.spreadsheetml.worksheet+xml">
        <DigestMethod Algorithm="http://www.w3.org/2001/04/xmlenc#sha256"/>
        <DigestValue>gU6FoCI/zJzzi99oHfktGG3hDXHb3kB4ajHGLrfxyJQ=</DigestValue>
      </Reference>
      <Reference URI="/xl/worksheets/sheet6.xml?ContentType=application/vnd.openxmlformats-officedocument.spreadsheetml.worksheet+xml">
        <DigestMethod Algorithm="http://www.w3.org/2001/04/xmlenc#sha256"/>
        <DigestValue>PIMKH2PWo9ePZQyxcRAbsE2SNFOO6rxftW8KgCekHdg=</DigestValue>
      </Reference>
      <Reference URI="/xl/worksheets/sheet7.xml?ContentType=application/vnd.openxmlformats-officedocument.spreadsheetml.worksheet+xml">
        <DigestMethod Algorithm="http://www.w3.org/2001/04/xmlenc#sha256"/>
        <DigestValue>ALHBTcu+FFuUrxvYtwFlZe8tJseCKX0xjN+fpX1dhNY=</DigestValue>
      </Reference>
      <Reference URI="/xl/worksheets/sheet8.xml?ContentType=application/vnd.openxmlformats-officedocument.spreadsheetml.worksheet+xml">
        <DigestMethod Algorithm="http://www.w3.org/2001/04/xmlenc#sha256"/>
        <DigestValue>q9ezLwa4JmJQnRkFOx2fj4crS0gDTeB+pJ8NHwEzYJs=</DigestValue>
      </Reference>
      <Reference URI="/xl/worksheets/sheet9.xml?ContentType=application/vnd.openxmlformats-officedocument.spreadsheetml.worksheet+xml">
        <DigestMethod Algorithm="http://www.w3.org/2001/04/xmlenc#sha256"/>
        <DigestValue>Cs193Q00NzlorybZo/Z843wMVKrx4rThSPppnkCzxBU=</DigestValue>
      </Reference>
    </Manifest>
    <SignatureProperties>
      <SignatureProperty Id="idSignatureTime" Target="#idPackageSignature">
        <mdssi:SignatureTime xmlns:mdssi="http://schemas.openxmlformats.org/package/2006/digital-signature">
          <mdssi:Format>YYYY-MM-DDThh:mm:ssTZD</mdssi:Format>
          <mdssi:Value>2026-03-23T15:37:45Z</mdssi:Value>
        </mdssi:SignatureTime>
      </SignatureProperty>
    </SignatureProperties>
  </Object>
  <Object Id="idOfficeObject">
    <SignatureProperties>
      <SignatureProperty Id="idOfficeV1Details" Target="#idPackageSignature">
        <SignatureInfoV1 xmlns="http://schemas.microsoft.com/office/2006/digsig">
          <SetupID>{998C842A-4B81-4077-8077-C80724D526FB}</SetupID>
          <SignatureText/>
          <SignatureImage>AQAAAGwAAAAAAAAAAAAAAGwAAAA8AAAAAAAAAAAAAAAnCQAAGwUAACBFTUYAAAEAUIcAAAwAAAABAAAAAAAAAAAAAAAAAAAAQAYAAIQDAABYAQAAwQAAAAAAAAAAAAAAAAAAAMA/BQDo8QIARgAAACwAAAAgAAAARU1GKwFAAQAcAAAAEAAAAAIQwNsBAAAAYAAAAGAAAABGAAAAkA8AAIQPAABFTUYrIkAEAAwAAAAAAAAAHkAJAAwAAAAAAAAAJEABAAwAAAAAAAAAMEACABAAAAAEAAAAAACAPyFABwAMAAAAAAAAAAhAAAXcDgAA0A4AAAIQwNsBAAAAAAAAAAAAAAAAAAAAAAAAAAEAAACJUE5HDQoaCgAAAA1JSERSAAAA4wAAAIAIAAAAANyFgWQAAAAEZ0FNQQAAsY58+1GTAAAACXBIWXMAAB7CAAAewgFu0HU+AAAAGXRFWHRTb2Z0d2FyZQBNaWNyb3NvZnQgT2ZmaWNlf+01cQAADjFJREFUeF7tWgl4VEUSrglJCCSQhGPBxCMcKi5yqiAoCxJE/FSQQ+QKJETRddEPxOCisEFAzbKoUdAPgRDkCiIKiByKiFxyCQgKRAQTbkIIV8hBJpnZv/rdk8lkzAOc+L36vnnT3a/7df1d9aqrqp+/k/7y5P+XR0hkYfxrCNmSoyXHyrIClq5WFkl55tOSoyXHyrIClq5WFklZNsfSVUtXK8sKWLpaWSRl2VVLVy1drSwrYOlqZZGUZVfN62rR3CU7LlD1tr2fqaos57M/2f1CXumuVNdOdYhizYYP/SNAlEpiDzgbzgnRLX/hvIW7comC2zwc/zel2ZmastNOgW1jYoJMKZRpjMuGXGYG8tevf3XVPyRWNs3ia4aKceR+hcU3Q6cN4nLOfKI9ic00zj95vlBU8tavf23Ee1J7dtsM/ivatCnxpM0MSLMYEyeos+cNPSyVBUQ6sbeFfKtIY/BSzJlXUHNlefA8HYbkHzdxrbjFaaXx9Jmb/kSM8wXEkI4RxzYW0AWJEccS6X/mNJkxRnRPM7+LW7JQSOgfWYrfqQJis061z636HYXNI1mSExjiwF7Vf07bY/JUxpwc84Yyc69P8COyz31Bfr/W5hM1hkgXKBi5z4CXcXnlHVxmj5MxqqeCZ15CS9CajrhOTRuAa/Kom4lSUXjhQ6JuCdum1DUjRpMrNNGOycdMYg4C4nvtlTj5GL8lLYkubmCuZRJWZ8qcHCL15VQxJvK9nXeLnv3tQ3B9/3/Qdfw/KtrulxWjokDNyXEGpq39ljx3eCdRcC4lqtvi4bVEc3QYpT6NgLHYldWST9AySIJINHjscaKlwMj09eMVxaUfZwrjEX4DX3Bh43PUB1AsMM5jdTPQUdSilBZFjvuvouVZtd/TU4iO2AOozjmiaZH/vgYgTWHcwAx0deFiNguDeuBaslrSNZUms9F52pXrH7ihndp6H5eONqY4luWY9yYONcUiP8zUA1gsdKeR56urob6tKTh6HTYRDePmGo5zy3eha3eBgUmR4ymUbZJvwHQbX3Ia0xupECSdfW5UIu82ZsgURrFZVDNOn4Yqi2owMC6/qro+y5dL3Xp+UYpbhqJzeapzhzw8d/f9jJ6uJExZ19QMRHNyFJJw+TCEVTUGv36wjyVfPmVkrvqGe7UGZSC/jiVasyjWxO+WI5PeFuY4q+VvUWZAmpJjHZ65oIZ+/vPwUULuR0tg5+/gBqgY69XJOQOPL25XYCluWXDYUhU6z4VQvgRNevWdd+HEUnG/bX8aRrE1/9JZP/8iVKp1ZxGxoq0tUDT59Rfpm0fQOXah2luRYwS35AUr7fu4cKtUqzF+7Nj/4n97thkvwJQcWV602oCRVTV7hYpjYbxcxK7YdcJ/iNISXWwUfDjushkLINEa/Bqp77F/UuhraNjbRb+Qf7BsCmNrnuzDpCranOfZdOooRcHIbWOToJJjShmd9nxvpoIx62vU1JAF5XjGKAVnFSRTGKkfVLMgRla/Y4tGUwrYaNBO0sIMvERbz9fSGLMNS4YLk1PbhdVarfYQfb6jjdQsts+RCKnWy6hFgCXrbsVAmsM4nl+/tFPJLWzO/VNn+I0WjnQie5yg48zY3BE6vkYBIyVPlFuyTthAVJ/G9UJLhxn9YY4OD9yB8oBbsO/0bfvWQ4hYzvdDQ3iTiqGTRpnDeOf48XjGhlZ+wfkw+Q7KOKhIAv+3NEknStFjvLkDrO77CsbHJA4+79WTndui2PjbQk+e5ZZQDrXyaXt01fvCT+1mpVBc4oohNYeREk9zlEEOtvDweNi7fkBNTAzGm/TLUeG3yPQSMOYu7mvYUzOJvmr+KzqUcOwIumkrQjWIl+jqZqmlz/MVAyePMomRpj84Sqw9KHoBsZPDDoBEcWwtVgwXBkPa5PtUKyCa3lds8QqFYS9NT0xSkgVVhr0rFumRhGQO3EABbyaYgmhSVzH3oP7fr0rPCYxq8yTi2sm7nPU1S1p//m/FAXBZ539bUE+kcYg2riyqiqxP0K6tCtvOvlx6Y8zGb37LLqh1e4ceils3OXHpuoOFYY2ie7p4i38YsFk5ElWJjlZn7cHhhkYDpWLbtmrTvbIv11psOzoK6uoav1DwIHlh/jAolwHmMZrl4PqPtzBe/zW+ETNYcrwRq3z957DkeP3X+EbMYMnxRqzy9Z/DKMe8jOII6fjvNNz92mo0jgbHObvNVkdKEfJNZ5Wqoew7y1SSWeAIitCfKOLG5b2Hcmy1GjeTY0h75pXQKHWMI+NyjQZqeH31aKEt6DaR7MnSJbAwT100nlFjZGc95jjzQvUGWmLoWE5QA+2E8mR2QEOj92fEyDxu52C1zU5c/MchOSHTvo4XUQo+wz1aygcbgX8fPExJw/T6EjeqXdLSpETrJoocM+iul5/hv35IAbz4gfLE52ciUFyg1FofQKkBRx6HXJIhPZZJZ0EyJUwmehvOfvstSsuM5xDyIIyTaAnSZBEntf6Mw1DjCqfIshgiFSd2flC5PfAil/LW9oREZYhU9NNPiaukHrkMkQoWaUFHbo/16qMPPrvsKx6N3xW1kUvcIuggQ6SMrUiXn3DhKBPZBF0Tn9jxUBHNCTI8SNQQ3OjJvc2Roxr6SMH46y/SIL6hV6XcDuli2TlwBKWoGM81lUMum0h8bFTmdMnGKs3SsSzNAsYwI4Ou9XCX215Uy7ardS/aafEC+cQXekW3HtM9b2VUYcZkzkvEikWWz4E3XFBY6MIQAxOejgjI3fPZoiJHifzmlYFRTgktQj6o1Tw+2foeq1ZzGicX5KBlIJ8dOf2czWUmjA/ymNMqG6PtqYVU8ilnU0DTiZoaMDZsQq17d4R4tjGsU0D7cDoO1dLkU6wJrM+ttrLRqhn5eOqU1YpxcY9xK/LLz81wUv6abmQTEZUdGKtqmk8UKdJ3GpWxWO7EWjZGexwWd6aE8Ru8OHE4rHGhsRzz7Yc+sxj6psMypEgYiznxe+tOBZjf6NHu5tbaWA2GnF2KFFc3zx3LuusRsQc5dgkqpO9yRaafjeGwVaUmuJ1b2G6wKvc+Doy7JWVNY8OVpsu7qkPdMzMfKfF2ccCYpqXRywF7TeRoo16YUOTVLq8kutdwrCExgFNhonpQ1UM4QAwPj0D6f5bIvbCVbeCiXB54Xgcj2Ye6BcCifcF5SHek24vd3K6gHImGsrIyRiyz7qBXm0Lk5BpLYhyM9O97MLACI289pXIXYpxbZubgxhAK6IYzhJSyMK44zeaveNwd8vTGB1UQo42iA4vowCE89H08V87NKAB5WZcwts7wCphHfI8RB4z7jzRCBSZEOntt/rM0QD12dMeM8zP+/AXjgXF1YRnfVO2XvpVoqhyeGx/k8Rsljz55DEz57CQ6BFXsqp4rSUwPr1m0Txwjf0T0aya+vUA6sVl9YPsEX+w4eQsVfp1I5IM87o9rcALJ4oN/Qc7FUAgPpEK7Ru8jDQXG6UmEj2TINYuLzLagBRAXb+CxXBnwLj6rAUYbS5mPh6m25tdI/d2xho0JqgrqgcPmlDIwRt2Ox/o5K/Khh0c5tq91ni5teSAVeVxjUlFZ6JapLVFkJ+ch3vMfBcYT+7BLh6HGxwK0/ayt5Dv+/MgD2WGw/e7BCOcTwLjxiotjL4/s73IecE3kyM/uDxF+XMBWz9WsPRIcFNa8k3jn9mTjojnSc/HtSfNv4anwvXqwukKlPdAy+DWOMLXDvH+67WsIRspQiDIm8RwjPwOMS7EjCFU1vNcfKPZNsqo6YoxdgPH4Oi237BGjy/jZ7jGWs1CebnvG2BJW5Ao+0AhB/t5IOgdR9lWV+9k4SYxl6zfwqD7+LHPpHcqrLT/gx3N1TOBxN7ScXEeM9FHXUL6UYZ+3wKzU3c5+NFSuOY5mZrehevGwVllNtkFTdeP4AaUfwkt090r+uAOf2HHsOrscx0+C4XG3MCItB+MQCaMIccsgtqp9Gsg3H4M/thB2cvoK2JDM+j2faGjfPU0/cMdwYR7v07ZbdiRilXNiPlJOdYvxgBROO9pj/2V8WS86/Pz8KEI607rENRvVGeuOyXIwNo3kkDpKfJbg3ptyLsYtOToBs8CY+30n8t/SmoPYpagKUq3g4cOi3ljFeIFjM/XwJgYY039v6IbTrzjKBj0pP/KStHR+owRbBfJCjnBnlEtjVNiR/uOx3VGcOmdpi/0t3O8A9XUVHyvM7AQQJ7qIXIJMwkLp1EuL1D/FjbuETjMN5n1mDrsRusGG1WVvX0cOB8SnUWEID3Th0oixBhaf5wtB9C593jxsSj75Sw4ADukpEr8A9p3VU1JOEPxLmyQGr5fwumru2DxprWSZgrv06c//ffmzFImwh0bhDz9OxGjja7eDWDn25Mn4J6j3Zm0C/jKge5K6k0T5U1fERzKF1hGDXL6QMGK8bC8R7mKYo9BfuhOZZy+Ws1yzPi6SSkX5Ts2zGzm8sJruIXNTCv3l/g+uocyjl6uG3xEqcxCn6QNa3ppUGAQ9S06yB+vegh8K7QHMwqPO3OpqbDZihIaRS20kCydTU0P6poszP9BFOV2qAUpiTfOM1SaqoqT0+OsvlbT7oslQjYoyMmeo+UmPCTI64WrVTSzn4WG6WwbuuL0cm+PdU328l4XRxwXkJXuWHL1cKB/vZsnRxwXkJXuWHL1cKB/vZsnRxwXkJXuWHL1cKB/vZsnRxwXkJXuWHL1cKB/vZsnRxwXkJXuWHL1cKB/vZsnRxwXkJXuWHL1cKB/vZsnRxwXkJXuWHL1cKB/vZsnRxwXkJXuWHL1cKB/vZsnRxwXkJXuWHL1cKB/vZsnRxwXkJXuWHL1cKB/vZsnRxwXkJXuWHL1cKB/v9n+hZKrgUCDbBQAAAABJRU5ErkJggghAAQgkAAAAGAAAAAIQwNsBAAAAAwAAAAAAAAAAAAAAAAAAABtAAABAAAAANAAAAAEAAAACAAAAAAAAgAAAAIAAAGNDAAAAQwMAAAAAAICyAACAsv7/2UIAAICyAACAsv7/c0IhAAAACAAAAGIAAAAMAAAAAQAAABUAAAAMAAAABAAAABUAAAAMAAAABAAAAFEAAABcdgAAAAAAAAAAAABsAAAAPAAAAAAAAAAAAAAAAAAAAAAAAADjAAAAgAAAAFAAAAAMBAAAXAQAAAByAAAAAAAAIADMAG0AAAA9AAAAKAAAAOMAAACAAAAAAQAIAAAAAAAAAAAAAAAAAAAAAAD5AAAAAAAAAAAAAAD///8A+fn5AJubmwBHR0cAERERAAoKCgBBQUEAlJSUAPj4+ABkZGQANDQ0AC8vLwAxMTEAPT09ALGxsQC6uroATU1NAEtLSwBZWVkAe3t7ALy8vAD6+voA/Pz8AFxcXAAyMjIAU1NTAPPz8wD39/cAmpqaAEBAQAANDQ0ACwsLAIaGhgDp6ekA/v7+AJ2dnQA6OjoABQUFAAYGBgCvr68ADg4OAMHBwQDCwsIAHBwcACsrKwAPDw8Ao6OjANLS0gCgoKAACAgIAHBwcADq6uoAISEhABkZGQB+fn4AIyMjAF5eXgDQ0NAAJSUlAIuLiwBdXV0APDw8APv7+wDm5uYADAwMAGVlZQAJCQkAEhISAP39/QBra2sAJiYmADMzMwBgYGAAYmJiAFJSUgAXFxcA5OTkAJKSkgAtLS0AbW1tAICAgABsbGwAIiIiAH19fQBbW1sAra2tALe3twCKiooA9PT0AJycnAAeHh4AuLi4ACQkJAAQEBAAjY2NAHNzcwCCgoIA0dHRAOfn5wDAwMAApqamAOPj4wBqamoAx8fHAHd3dwB5eXkA7u7uAL+/vwBRUVEAExMTAFdXVwBmZmYA09PTAKGhoQB0dHQAs7OzABUVFQBFRUUANjY2AAcHBwAdHR0A3NzcAKurqwBvb28ApaWlAAMDAwDPz88AFBQUAIeHhwDDw8MASUlJAM3NzQC2trYAiYmJAMrKygCXl5cAqampANvb2wB1dXUAFhYWAJmZmQBDQ0MAT09PAJiYmACWlpYATk5OAM7OzgABAQEAyMjIAPb29gCfn58AaWlpAL29vQDi4uIAGhoaANTU1ADy8vIAqqqqAMvLywACAgIABAQEAN/f3wDt7e0AQkJCABgYGAAsLCwA2traAH9/fwA3NzcAlZWVAExMTAAoKCgAubm5AMzMzACPj48Ajo6OANjY2AC7u7sAOTk5AOjo6ABxcXEAWFhYAOHh4QBaWloAODg4AOzs7ADJyckAPz8/ANfX1wApKSkAfHx8ALW1tQDl5eUArq6uACAgIADe3t4AZ2dnACcnJwA7OzsA4ODgAFRUVACTk5MAcnJyAEpKSgCwsLAApKSkAISEhAB6enoAgYGBADAwMADZ2dkA8fHxAN3d3QDW1tYANTU1ACoqKgCioqIAYWFhAMbGxgDr6+sA1dXVAKysrABfX18AxcXFAMTExACnp6cAPj4+AHZ2dgCMjIwAsrKyAHh4eAAfHx8AY2NjAEZGRgBubm4ASEhIAPDw8ABEREQAiIiIAJ6engCDg4MAGxsbAFBQUAC+vr4AqKioAO/v7wAuLi4A9fX1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Q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6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t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cwEBAQEBAQEBAQEBAQEBFhwBAQEBAQEBHD8BAQEBAQEBARaWAQEBAQEBAQEXlgEBAQEBAQH4WQEBAQEBAQEBAQEBFp0/AQEBAQEBAQEBAQEBFp2WAQEBAQEBAQEBAaJk5q2H7QEBAQEBAQEBAQEBAQEBAQEBAQEBAQEBRfhFAQEBARydRQEBAQEBAQEBAQEBARydHAEBAQEBAZ0XAQEBAQEBAQEBAQEBAQEBAQEBAQEBAQEBAQEBAQEBAQEBAQEBAQEBAQEBAQEBAQEBAQEBAQEBAfg/AQEBAQEBAQEBAQEBAQEBpwEBAQEBAQEBAQEBAQEfAAAA3QEBAfaUAABPAQEBAQFNBgAAoSIBAQEBAekAAACCAQEBASYAAADBAQEBAQEBAQGwAAAAMwEBAQEBAQEBAQE9AAAADAEBAQEBAYIEoAAAAAAAACCPLxcBAQEB8AAAAAAAAAAAAACDAQFqAAAAfAEBfAAAAAgBAQEBAQEBAQEBswAAAJIBAQGFAAAAGQEBAQEBAQEBrwAAAAAAAAAAAAAA6wEBAbt+AAAAAAAAAAAAwwEBnDIAAAAAAAAAAAAuAQGyAAAA9wEBAQEBAQEBAQEBAQEBgAEBAQEBAQEBAQEBAQEAAAAA9AEBAWYAAACAAQEBAQE3AAAAANEBAQEBAeoAAAD1AQEBFgAAAAC9AQEBAQEBAQEQAAAAJgEBAQEBAQEBAQEAAAAAuAEBAQHU1wAAAAAAAAAAAAAAALkBAQEB7AAAAAAAAAAAAADyAQETAAAAjwEBiAAAAL4BAQEBAQEBAQG6AAAAAFQBAQGNAAAAdQEBAQEBAQEBPgAAAAAAAAAAAAAA6gEBARQAAAAAAAAAAAAAAD8BsAAAAAAAAAAAAAAA3AHwAAAAXgEBAQEBAQEBAQEBAQEBMwEBAQEBAQEBAQEBAQEAAAAAbAEBAWYAAAB1AQEBAQHyAAAAAMMBAQEBAeoAAACJAQEBFgAAAAC9AQEBAQEBAQEjBgAAACoBAQEBAQEBAQ8AAAAAbAEBAYofAAAAAAAAAAAAAAAAAEQBAQEBBAAAAAAAAAAAAABdAQETAAAAjwEBawAAAAC0AQEBAQEBAQGwAAAAANUBAQEdAAAAdQEBAQEBAQEBJQAAAAAAAAAAAAAA8wEBARQAAAAAAAAAAAAAoEUBXwAAAAAAAAAAAAAAGwGXAAAABQEBAQEBAQEBAQEBAQEBdQEBAQEBAQEBAQEBAQEAAAAAbAEBAWYAAAB1AQEBAZwAAAAAAAAwAQEBAe4AAACJAQEBFgAAAAC9AQEBAQEBAQEBSQAAAJgBAQEBAQEBAW0AAAAfAQEBP4wAAAAAAG3wZLKGeQAAAG4BAQEBBAAAAF1GRlLrM3zOAQETAAAAjwEBAbMAAADlAQEBAQEBAQENAAAArAEBAQEdAAAAdQEBAQEBAQEBJQAAAKvOzs7Ozs7ZegEBARQAAAAuUmdS6zMzWAEBXwAAAENSZ1LrfHzxAQGXAAAABQEBAQEBAQEBAQEBAQEBzAEBAQEBAQEBAQEBAQEAAAAAbAEBAWYAAAB1AQEBAYsAAAAAAADrAQEBAe4AAACJAQEBFgAAAAC9AQEBAQEBAQEB4QAAAHXEp6enp6ensScAAADFAQEB6QAAAADDtAEBAQEB5gAAAG4BAQEBBAAAALgBAQEBAQEBAQETAAAAjwEBATEAAACmt6enp6enp4cAAAAAhgEBAQEdAAAAdQEBAQEBAQEBJQAAAOQBAQEBAQEBAQEBAdAAAABHAQEBAQEBAQEBXwAAAKUBAQEBAQEBAQGXAAAABQEBAQEBAQEBAQEBAQEBAAEBAQEBAQEBAQEBAQEAAAAAbAEBAWYAAAB1AQEBAaUAAAAAAABBAQEBAY4AAACJAQEBFgAAAAC9AQEBAQEBAQEBAUEAAAAAAAAAAAAAAAAAAAC7AQG0AAAAAEwJAQEBAQEBDwAAAG4BAQEB6gAAABMBAQEBAQEBAQETAAAAjwEBAUUAAAAAAAAAAAAAAAAAAAAA3AEBAQEdAAAAdQEBAQEBAQEBJQAAAOQBAQEBAQEBAQEBAdAAAAA7AQEBAQEBAQEBXwAAAKUBAQEBAQEBAQGXAAAABQEBAQEBAQEBAQEBAQEBhwEBAQEBAQEBAQEBAQEAAAAAbAEBAWYAAAB1AQEBfwAAAEGOAAAAKgEBAY4AAACJAQEBFgAAAADTAQEBAQEBAQEBAZgAAAAAAAAAAAAAAAAAAHUBAQHvAAAAABUBAQEBAQEBDwAAAG4BAQEBBAAAABMBAQEBAQEBAQETAAAAjwEBAQF2AAAAAAAAAAAAAAAAAAALAQEBAQEdAAAAdQEBAQEBAQEBJQAAAOQBAQEBAQEBAQEBAdAAAAA7AQEBAQEBAQEBXwAAAKUBAQEBAQEBAQGXAAAABQEBAQEBAQEBAQEBAQEBvgEBAQEBAQEBAQEBAQEAAAAAbAEBAWYAAAB1AQEBRgAAAD2yAAAAEwEBAaQAAACJAQEBFgAAAAAES7hnkLEBAQEBAZMAAAAAAAAAAAAAAAAAAGABAQHuAAAAeQEBAQEBAQEBDwAAAG4BAQEBBAAAABMBAQEBAQEBAQETAAAAjwEBAQGeAAAAAAAAAAAAAAAAAACRAQEBAQEdAAAAdQEBAQEBAQEBJQAAAOQBAQEBAQEBAQEBAdAAAAA7AQEBAQEBAQEBXwAAAKUBAQEBAQEBAQGXAAAABQEBAQEBAQEBAQEBAQEBZAEBAQEBAQEBAQEBAQEAAAAAbAEBAWYAAAB1AQEBRAAAAOEBHwAAJkUBAaQAAACJAQEBFgAAAAAAAAAAAADSfwEBAQF1AAAA0yIiIiKyAAAAAGIBAQGMAAAAPQEBAQG0MHE6sAAAAG4BAQEBBAAAABMBAQEBAQEBAQETAAAAjwEBAQEWoQAAoO0iIiK0WgAAAAAbAQEBAQEdAAAAdQEBAQEBAQEBJQAAAGoBAQEBAQEBAQEBAdAAAABHAQEBAQEBAQEBXwAAAKUBAQEBAQEBAQGXAAAABQEBAQEBAQEBAQEBAQEBWgEBAQEBAQEBAQEBAQEAAAAAbAEBAWYAAAB1AQHgAAAALgEB6wAAAMIBAaQAAACJAQEBFgAAAAAAAAAAAAAAAH0BAQFzAAAAkAEBAQHLAAAALAEBAQEnAAAAIQEBAQHoAAAAAAAAAG4BAQEBBAAAABMBAQEBAQEBAQETAAAAjwEBAQEBkgAAAJkBAQEBjwAAAOMBAQEBAQEdAAAAdQEBAQEBAQEBJQAAAMN2durszIMwAQEBAdAAAADGAQEBAQEBAQEBXwAAAKUBAQEBAQEBAQGXAAAABQEBAQEBAQEBAQEBAQEB7gEBAQEBAQEBAQEBAQEAAAAAbAEBAWYAAACAAQHpAAAAaQEB0wAAAOoBAaQAAACJAQEBFgAAAAB2GhHoAAAAAACxAQGxAAAAuQEBAQGlAAAAVAEBASOhAAAAHQEBAQFBAAAAAAAAAG4BAQEBBAAAALgBAQEBAQEBAQETAAAAjwEBAQEBhQAAADkBAQEBAAAAAHIBAQEBAQEdAAAAdQEBAQEBAQEBJQAAAAAAAAAAAAAhAQEBAdAAAADGAQEBAQEBAQEBXwAAAKUBAQEBAQEBAQGXAAAABQEBAQEBAQEBAQEBAQEBQwEBAQEBAQEBAQEBAQEAAAAAbAEBAWYAAACAAQEnAAAA0wEBAUcAAABZAaQAAACJAQEBFgAAAADTAQEBewAAAACkAQEBwwAAANQBATAAAAAAegEBAQF4AAAAsAEBAQFPAAAAAAAAAG0BAQEBBAAAAFUBAQEBAQEBAQETAAAAjwEBAQEBI3gAAEEBAQHCAAAAlBwBAQEBAQEdAAAAdQEBAQEBAQEBJQAAAAAAAAAAAACBAQEBAdAAAACsAQEBAQEBAQEBXwAAAKUBAQEBAQEBAQGXAAAABQEBAQEBAQEBAQEBAQEBLQEBAQEBAQEBAQEBAQEAAAAAbAEBAWYAAABuARUAAADYAQEBAaoAAACNAaQAAACJAQEBFgAAAAC9AQEBAUIAAAAAGwEBUQAAAIgBAbUAAAAtAQEBAQHoAAAAxQEBAQEBAQEBAQEBAQEBAQEBBAAAABgBAQEBAQEBAQETAAAAjwEBAQEBARgAAABkAQERAAAAzAEBAQEBAQEdAAAAdQEBAQEBAQEBJQAAAC3fSUlJSRjTAQEBAdAAAAC+AQEBAQEBAQEBXwAAAEwBAQEBAQEBAQGXAAAABQEBAQEBAQEBAQEBAQEByQEBAQEBAQEBAQEBAQEAAAAAbAEBAWYAAABuAbgAAACvAQEBAdQAAAALAaQAAACJAQEBFgAAAAC9AQEBAa4AAAAAfwEBwQAAALMBAZsAAABYAQEBAQHJAAAANQEBAQEBAQEBAQEBAQEBAQEBBAAAAD0BAQEBAQEBAQETAAAAjwEBAQEBARUAAADaARYmAAAAVgEBAQEBAQEdAAAAdQEBAQEBAQEBJQAAAOcBAQEBAQEBAQEBAdAAAADYAQEBAQEBAQEBXwAAAKUBAQEBAQEBAQGXAAAABQEBAQEBAQEBAQEBAQEBPQEBAQEBAQEBAQEBAQEAAAAAbAEBAWYAAABEATIAAACdAQEBAQESAAAAnaQAAACJAQEBFgAAAAC9AQEBAaIAAAAAXAEBAUcAAABrYgAAAABrAQEBAQHZAAAAAOABAQEBAQEBAQEBAQEBAQEBBAAAAD0BAQEBAQEBAQETAAAAjwEBAQEBAQEfAAAfAeYAAAAAAQEBAQEBAQEdAAAAdQEBAQEBAQEBJQAAAOQBAQEBAQEBAQEBAdAAAADYAQEBAQEBAQEBXwAAADYBAQEBAQEBAQGXAAAABQEBAQEBAQEBAQEBAQEBuAEBAQEBAQEBAQEBAQEAAAAAbAEBAWYAAAAFsgAAAKQBAQEBAQGtAAAA5Y4AAACJAQEBFgAAAAC9AQEBARAAAAAAggEBATwAAAADYAAAABkBAQEBAQE/BgAAAFsXAQEBAQEBAQEBAQEBAQEBBAAAADkBAQEBAQEBAQETAAAAjwEBAQEBAQGYAAAA220AAAATAQEBAQEBAQEdAAAAdQEBAQEBAQEBJQAAAOQBAQEBAQEBAQEBAdAAAAAtAQEBAQEBAQEBXwAAADYBAQEBAQEBAQGXAAAABQEBAQEBAQEBAQEBAQEBdAEBAQEBAQEBAQEBAQEAAAAAbAEBAWYAAACMuAAAAOIBAQEBAQEBIAAALYMAAACJAQEBFgAAAAC9AQEBAeMAAAAAawEBAcEAAAB2eQAAAKoBAQEBAQEB0QAAAAANCQEBAQEBAQFFhh4BAQEBBAAAADkBAQEBAQEBAQETAAAAjwEBAQEBAQHbAAAAxZQAAABXAQEBAQEBAQEdAAAAdQEBAQEBAQEBJQAAAOQBAQEBAQEBAQEBAdAAAAAtAQEBAQEBAQEBXwAAAJsBAQEBAQEBAQGXAAAABQEBAQEBAQEBAQEBAQEBUgEBAQEBAQEBAQEBAQEAAAAAbAEBAWYAAAB1JgAAfiMBAQEBAQEBYAAAAFsAAACJAQEBFgAAAADA3YTedwAAAAC5AQEBAQF3AAAAAAAAAGsBAQEBAQEBAQwAAAAAJxQwutRNdDknACAXAQEBBAAAAN8BAQEBAQEBAQETAAAAjwEBAQEBAQEBpQAAAAAAAAYBAQEjL5eXl5ffAAAAKdmXl5cknAEBJQAAAFXg4ODg4dvgGwEBAdAAAACmAQEBAQEBAQEBXwAAAJsBAQEBAQEBAQGXAAAABQEBAQEBAQEBAQEBAQEBNwEBAQEBAQEBAQEBAQEAAAAAbAEBAWYAAAAAAAAAEwEBAQEBAQEBsQAAAAAAAACJAQEBFgAAAAAAAAAAAAAAAACxAQEBAQHKAAAAAAAAvAEBAQEBAQEBAdyMAAAAAAAAAJQAAAAAAB8BAQEBBAAAAEkBAQEBAQEBAQETAAAAjwEBAQEBAQEBywAAAAAAAEoBAQGEAAAAAAAAAAAAAAAAAAAAvAEBJQAAAAAAAAAAAAAAUAEBAdAAAABPAQEBAQEBAQEBXwAAACwBAQEBAQEBAQGXAAAABQEBAQEBAQEBAQEBAQEBwAEBAQEBAQEBAQEBAQEAAAAAbAEBAbQAAAAAAAAAggEBAQEBAQEBAaYAAAAAAADCAQEBRQAAAAAAAAAAAAAAH4IBAQEBAQGdAAAAAAAA2QEBAQEBAQEBAQGdBwAAAAAAAAAAAAAAABIBAQEBBAAAANoBAQEBAQEBAQETAAAAjwEBAQEBAQEB1gAAAAAAANsBAQGZAAAAAAAAAAAAAAAAAAAADAEBJQAAAAAAAAAAAAAAGAEBAdAAAABPAQEBAQEBAQEBXwAAACwBAQEBAQEBAQGXAAAABQEBAQEBAQEBAQEBAQEBogEBAQEBAQEBAQEBAQEAAAAAuwEBAQHXAAAAAKHRAQEBAQEBAQEBAWJeAAAAACAbAQEBAQwAAAAAAAAAJ9KwWQEBAQEBAQEBkgAAAABDFgEBAQEBAQEBAQEBARW8AAAAAAAAAAC+AwEBAQEBSwAAAFABAQEBAQEBAQFCAAAAuAEBAQEBAQEBAdgAAAAANQEBAQHTAAAAAAAAAAAAAAAAAAAAjwEBYAAAAAAAAAAAAAAAiwEBASEAAAAlAQEBAQEBAQEBjQAAAMYBAQEBAQEBAQF7AAAAmwEBAQEBAQEBAQEBAQEB0wEBAQEBAQEBAQEBAQFZcX8iAQEBAQEBQMHBwQkBAQEBAQEBAQEBAQFFIk3BQBYBAQEBAQFAwcHBTWNrRQEBAQEBAQEBAQEBF3pxYtMbAQEBAQEBAQEBAQEBAQEB1CtahlhaZKMBAQEBAQEBFqeT1UUBAQEBAQEBAQFFepOKFwEBAQEBAQEBAQnTYjCnAgEBAQEBtMHBwcHBwcHBwcHBwcFNAgEBAWPBwcHBwcHBwcFNPwEBAQGik7ECAQEBAQEBAQEBAbeT1hwBAQEBAQEBAQEBTX+clgEBAQEBAQEBAQEBAQEBR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T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t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M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D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5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U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0gEBAQEBAQEBAQEBAQEBAQEBAQEBAQEBAQEBAQEBAQEBAQEBAQEBAQEBAQEBAQEBAQEBAQEBAQEBAQEBAQEBAQEBFxXLzKkOPcpmAQEBzVS/CD8BAQEBAQEBAQEBzqgUUXoBAZXPFE5rAQEBAQEBn1HQ0WwBAQGECAgICAgICAgIyhsBAQEBARytYJKz0qTFzhsBAQEBAQEBAQFZL0mpDLxKfZYBAQEBAQEBAQEBAQEBAQEBAQEBAQEBAQEBAQEBAQEBAQEBAQEBAQEBAQEBAQEBAQEBAQEBAQEBAQEBAQEBAQEBegEBAQEBAQEBAQEBAQEBAQEBAQEBAQEBAQEBAQEBAQEBAQEBAQEBAQEBAQEBAQEBAQEBAQEBAQEBAQEBAQEBAQEvjAAAAAAAAAAAjrQBRwAAAJABAQEBAQEBAQFjAAAAAMoBAV0AAAA8AQEBAQEBQwAAAAcBARwAAAAAAAAAAAAAACQBAQEBNycAAAAAAAAAAH6YHAEBAQEBAYsmAAAAAAAAACZYAQEBAQEBAQEBAQEBAQEBAQEBAQEBAQEBAQEBAQEBAQEBAQEBAQEBAQEBAQEBAQEBAQEBAQEBAQEBAQEBAQEB9QEBAQEBAQEBAQEBAQEBAQEBAQEBAQEBAQEBAQEBAQEBAQEBAQEBAQEBAQEBAQEBAQEBAQEBAQEBAQEBAQEBAcUAAAAAAAAAAAAAAMYBqAAAAMcBAQEBAQEBAQEhAAAAAMgBAUcAAACwAQEBAQF7AAAAAIkBASIAAAAAAAAAAAAAAF8BAQLGAAAAAAAAAAAAAAAANsgBAQEBXAAAAAAAAAAAAAAAyQEBAQEBAQEBAQEBAQEBAQEBAQEBAQEBAQEBAQEBAQEBAQEBAQEBAQEBAQEBAQEBAQEBAQEBAQEBAQEBAQEBzQEBAQEBAQEBAQEBAQEBAQEBAQEBAQEBAQEBAQEBAQEBAQEBAQEBAQEBAQEBAQEBAQEBAQEBAQEBAQEBAQEBUQAAAAAAAKAffgAAAAABxAAAAAAcAQEBAQEBAQGsAAAApgEBAUcAAACwAQEBAQEOAAAAHwEBATQAAAAAAAAAAAAAAFYBAXYAAAAAAH5TDYwAAAAAAC5FAQEBMQAAAHg+EUiUAAAAAIgBAQEBAQEBAQEBAQEBAQEBAQEBAQEBAQEBAQEBAQEBAQEBAQEBAQEBAQEBAQEBAQEBAQEBAQEBAQEBAQEBegEBAQEBAQEBAQEBAQEBAQEBAQEBAQEBAQEBAQEBAQEBAQEBAQEBAQEBAQEBAQEBAQEBAQEBAQEBAQEBAQGxAAAAAAC8fyMBI3FwAKABAb4AAAAxAQEBAQEBAZoAAAAArwEBAUcAAACwAQEBAWYAAAAAvwEBATQAAAAAwGZNwUBjYwEBwgAAAAAnMQIBAQGKdwAAAAC4AQEBngCpmSMBAQGjwwAAAAUBAQEBAQEBAQEBAQEBAQEBAQEBAQEBAQEBAQEBAQEBAQEBAQEBAQEBAQEBAQEBAQEBAQEBAQEBAQEBAQEBmwEBAQEBAQEBAQEBAQEBAQEBAQEBAQEBAQEBAQEBAQEBAQEBAQEBAQEBAQEBAQEBAQEBAQEBAQEBAQEBAQG2AAAAABMBAQEBAQEBt4YBAVgAAAA1uBMTExMTE7kAAAAAowEBAUcAAACwAQEBATMAAAAAugEBATQAAAAArgEBAQEBAQEBDQAAAAC7AQEBAQEBAbwAAAAAmgEBAlwBAQEBAQEBlQAAAAC9AQEBAQEBAQEBAQEBAQEBAQEBAQEBAQEBAQEBAQEBAQEBAQEBAQEBAQEBAQEBAQEBAQEBAQEBAQEBAQEBcwEBAQEBAQEBAQEBAQEBAQEBAQEBAQEBAQEBAQEBAQEBAQEBAQEBAQEBAQEBAQEBAQEBAQEBAQEBAQEBAQEAAAAAQxcBAQEBAQEBAQEBAaMAAAAAAAAAAAAAAAAAAACzAQEBAUcAAACwAQEBIwYAAABtAQEBATQAAAAArgEBAQEBAQGjAAAAABoBAQEBAQEBAbQAAAAAtQEBAQEBAQEBAQEBIgAAAACtAQEBAQEBAQEBAQEBAQEBAQEBAQEBAQEBAQEBAQEBAQEBAQEBAQEBAQEBAQEBAQEBAQEBAQEBAQEBAQEBhAEBAQEBAQEBAQEBAQEBAQEBAQEBAQEBAQEBAQEBAQEBAQEBAQEBAQEBAQEBAQEBAQEBAQEBAQEBAQEBAYQAAAAAcwEBAQEBAQEBAQEBAQFIAAAAAAAAAAAAAAAAAABaAQEBAUcAAACwAQEBYQAAAACxAQEBATQAAAAArgEBAQEBAQF0AAAAAFwBAQEBAQEBAQEEAAAAOAEBAQEBAQEBAQEBIQAAAACyAQEBAQEBAQEBAQEBAQEBAQEBAQEBAQEBAQEBAQEBAQEBAQEBAQEBAQEBAQEBAQEBAQEBAQEBAQEBAQEBWgEBAQEBAQEBAQEBAQEBAQEBAQEBAQEBAQEBAQEBAQEBAQEBAQEBAQEBAQEBAQEBAQEBAQEBAQEBAQEBAaoAAAAAmQEBAQEBAQEBAQEBAQGqAAAAdRGrq6urrAAAAACWAQEBAUcAAABOAQGtAAAAABMBAQEBATQAAAAArgEBAQEBAQEhAAAAAFkBAQEBAQEBAQGvAAAAAAkBAQEBAQEBAT9pAAAAAAA0AQEBAQEBAQEBAQEBAQEBAQEBAQEBAQEBAQEBAQEBAQEBAQEBAQEBAQEBAQEBAQEBAQEBAQEBAQEBAQEBYgEBAQEBAQEBAQEBAQEBAQEBAQEBAQEBAQEBAQEBAQEBAQEBAQEBAQEBAQEBAQEBAQEBAQEBAQEBAQEBAVEAAAAAIgEBAQEBAQEBAQEBAQGjAAAAQQEBAQEBpAAAAHYBAQEBAUcAAABMLaUAAAAApgIBAQEBATQAAAAAhAEBAQEBAQFSAAAAAAEBAQEBAQEBAQGZAAAAAKcBAQEBAQGdqB8AAAAAAKkBAQEBAQEBAQEBAQEBAQEBAQEBAQEBAQEBAQEBAQEBAQEBAQEBAQEBAQEBAQEBAQEBAQEBAQEBAQEBAQEB3AEBAQEBAQEBAQEBAQEBAQEBAQEBAQEBAQEBAQEBAQEBAQEBAQEBAQEBAQEBAQEBAQEBAQEBAQEBAQEBAVIAAAAAnQEBAQEBAQEBAQEBAQEBDgAAAGgBAQECAAAAAJ4BAQEBAUcAAAAAAAAAAAAGnwEBAQEBATQAAAAAhAEBAQEBAQFKAAAABgEBAQEBAQEBAQF/AAAAAJ8BAQEBHBSgAAAAAAAAoaIBAQEBAQEBAQEBAQEBAQEBAQEBAQEBAQEBAQEBAQEBAQEBAQEBAQEBAQEBAQEBAQEBAQEBAQEBAQEBAQEBSgEBAQEBAQEBAQEBAQEBAQEBAQEBAQEBAQEBAQEBAQEBAQEBAQEBAQEBAQEBAQEBAQEBAQEBAQEBAQEBAVAAAAAAGwEBAQEBAQEBAQEBAQEBlwAAAGcBAQFyAAAAfgkBAQEBAUcAAAAAAAAAAAAAAG0BAQEBATQAAAAAkwEBAQEBAQGYAAAAHwEBAQEBAQEBAQEwAAAAAJkBAQGamwAAAAAAAABMnAEBAQEBAQEBAQEBAQEBAQEBAQEBAQEBAQEBAQEBAQEBAQEBAQEBAQEBAQEBAQEBAQEBAQEBAQEBAQEBAQEBvQEBAQEBAQEBAQEBAQEBAQEBAQEBAQEBAQEBAQEBAQEBAQEBAQEBAQEBAQEBAQEBAQEBAQEBAQEBAQEBATcAAAAANAEBAQEBAQEBAQEBAQEBCQAAAG4BAQGOAAAASwEBAQEBAUcAAACPkJFhSAAAAACSAQEBATQAAAAAkwEBAQEBAQFUAAAAlAEBAQEBAQEBAQGVAAAAAJUBAZaAAAAAAAAAQTwBAQEBAQEBAQEBAQEBAQEBAQEBAQEBAQEBAQEBAQEBAQEBAQEBAQEBAQEBAQEBAQEBAQEBAQEBAQEBAQEBAQEB5AEBAQEBAQEBAQEBAQEBAQEBAQEBAQEBAQEBAQEBAQEBAQEBAQEBAQEBAQEBAQEBAQEBAQEBAQEBAQEBASQAAAAAggEBAQEBAQEBAQEBAQEBAYMAAACEAVkAAAAAhQEBAQEBAUcAAAA8AQEBAYYAAAAAhwEBATQAAAAAfwEBAQEBAQGIAAAAABYBAQEBAQEBAQGJAAAAAIoBAYsAAAAAAIyNPwEBAQEBAQEBAQEBAQEBAQEBAQEBAQEBAQEBAQEBAQEBAQEBAQEBAQEBAQEBAQEBAQEBAQEBAQEBAQEBAQEBAQEBMQEBAQEBAQEBAQEBAQEBAQEBAQEBAQEBAQEBAQEBAQEBAQEBAQEBAQEBAQEBAQEBAQEBAQEBAQEBAQEBAXoAAAAAVAEBAQEBAQEBAQEBAQEBAXsAAAB8AX0AAAB+AQEBAQEBAUcAAAA8AQEBAQFMAAAAYAEBATQAAAAAfwEBAQEBAQFiAAAAACoBAQEBAQEBAQFzAAAAABYBAYAAAAAAgQEBAQEBAQEBAQEBAQEBAQEBAQEBAQEBAQEBAQEBAQEBAQEBAQEBAQEBAQEBAQEBAQEBAQEBAQEBAQEBAQEBAQEBAQEBcgEBAQEBAQEBAQEBAQEBAQEBAQEBAQEBAQEBAQEBAQEBAQEBAQEBAQEBAQEBAQEBAQEBAQEBAQEBAQEBAQEFAAAAbgEBAQEBAQEBAQEBAQEBASMAAAB1AXYAAABJAQEBAQEBAUcAAAA8AQEBAQF3AAAAGgEBATQAAAAAOgEBAQEBAQEXeAAAABgBAQEBAQEBAQF5AAAAOAEBAQAAAABSAQEBAQEBAQEBAQEBAQEBAQEBAQEBAQEBAQEBAQEBAQEBAQEBAQEBAQEBAQEBAQEBAQEBAQEBAQEBAQEBAQEBAQEBAQEBTgEBAQEBAQEBAQEBAQEBAQEBAQEBAQEBAQEBAQEBAQEBAQEBAQEBAQEBAQEBAQEBAQEBAQEBAQEBAQEBAQFpAAAAAGoBAQEBAQEBa2wBAQEBAQFtAAAAOgAAAABkAQEBAQEBAUcAAAA8AQEBAQFuAAAAbwEBATQAAAAAOgEBAQEBAQEBcAAAAABxAQEBAQEBAXIAAAAAcwEBAQAAAAB0AQEBAQEBAQEBAQEBAQEBAQEBAQEBAQEBAQEBAQEBAQEBAQEBAQEBAQEBAQEBAQEBAQEBAQEBAQEBAQEBAQEBAQEBAQEB3gEBAQEBAQEBAQEBAQEBAQEBAQEBAQEBAQEBAQEBAQEBAQEBAQEBAQEBAQEBAQEBAQEBAQEBAQEBAQEBAQFZJgAAAAAURQEBARZaJ1sBAQEBAQFcAAAAXQAAAF4BAQEBAQEBAUcAAABfAQEBAWAAAAAAYQEBATQAAAAAYgEBAQEBAQEBYwAAAAAyZAEBAQEBZQAAAAAAZgEBASwAAABnAQEBAQFoGgEBAQEBAQEBAQEBAQEBAQEBAQEBAQEBAQEBAQEBAQEBAQEBAQEBAQEBAQEBAQEBAQEBAQEBAQEBAQEBAQEB4AEBAQEBAQEBAQEBAQEBAQEBAQEBAQEBAQEBAQEBAQEBAQEBAQEBAQEBAQEBAQEBAQEBAQEBAQEBAQEBAQEBLwAAAAAAQRJCBEMAAEQBAQEBAQFFBgAAAAAAAEYBAQEBAQEBAUcAAABISUpLTAAAAAAATQEBATQAAAAAMAEBAQEBAQEBAU4AAAAAAE9QUVJTAAAAAAAzAQEBAVQAAAAAVVZXWA0AADQBAQEBAQEBAQEBAQEBAQEBAQEBAQEBAQEBAQEBAQEBAQEBAQEBAQEBAQEBAQEBAQEBAQEBAQEBAQEBAQEBuwEBAQEBAQEBAQEBAQEBAQEBAQEBAQEBAQEBAQEBAQEBAQEBAQEBAQEBAQEBAQEBAQEBAQEBAQEBAQEBAQEBATcAAAAAAAAAAAAAADgBAQEBAQEBOQAAAAAAADoBAQEBAQEBATsAAAAAAAAAAAAAAAA8AQEBATQAAAAAMAEBAQEBAQEBAQE9AAAAAAAAAAAAAAAAAD4BAQEBAT82AAAAAAAAAAAAAEABAQEBAQEBAQEBAQEBAQEBAQEBAQEBAQEBAQEBAQEBAQEBAQEBAQEBAQEBAQEBAQEBAQEBAQEBAQEBAQEBegEBAQEBAQEBAQEBAQEBAQEBAQEBAQEBAQEBAQEBAQEBAQEBAQEBAQEBAQEBAQEBAQEBAQEBAQEBAQEBAQEBAQEoKQAAAAAAAAAAICoBAQEBAQEBKwAAAAAALAEBAQEBAQEBAS0AAAAAAAAAAAAALi8BAQEBASIAAAAAMAEBAQEBAQEBAQEBMTIAAAAAAAAAAAAAMwEBAQEBAQE0NQAAAAAAAAAANiMBAQEBAQEBAQEBAQEBAQEBAQEBAQEBAQEBAQEBAQEBAQEBAQEBAQEBAQEBAQEBAQEBAQEBAQEBAQEBAQEBZQEBAQEBAQEBAQEBAQEBAQEBAQEBAQEBAQEBAQEBAQEBAQEBAQEBAQEBAQEBAQEBAQEBAQEBAQEBAQEBAQEBAQEBAgMEBQAABgcICQEBAQEBAQEBAQoLDA0ODwEBAQEBAQEBARAREhISEhISExQVFgEBAQEBARcYGQ0aGwEBAQEBAQEBAQEBARwdHh8AAAAgByEiAQEBAQEBAQEBIyQlJgAAJw4dHAEBAQEBAQEBAQEBAQEBAQEBAQEBAQEBAQEBAQEBAQEBAQEBAQEBAQEBAQEBAQEBAQEBAQEBAQEBAQEBAQEBC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0wAAABkAAAAAAAAAAAAAABsAAAAPAAAAAAAAAAAAAAAbQAAAD0AAAApAKoAAAAAAAAAAAAAAIA/AAAAAAAAAAAAAIA/AAAAAAAAAAAAAAAAAAAAAAAAAAAAAAAAAAAAAAAAAAAiAAAADAAAAP////9GAAAAHAAAABAAAABFTUYrAkAAAAwAAAAAAAAADgAAABQAAAAAAAAAEAAAABQAAAA=</SignatureImage>
          <SignatureComments/>
          <WindowsVersion>10.0</WindowsVersion>
          <OfficeVersion>16.0.19725/27</OfficeVersion>
          <ApplicationVersion>16.0.19725</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2026-03-23T15:37:45Z</xd:SigningTime>
          <xd:SigningCertificate>
            <xd:Cert>
              <xd:CertDigest>
                <DigestMethod Algorithm="http://www.w3.org/2001/04/xmlenc#sha256"/>
                <DigestValue>0aowEloy7YjjQdSB3hWBY11o7kQAvKxvcwADWTPlyTI=</DigestValue>
              </xd:CertDigest>
              <xd:IssuerSerial>
                <X509IssuerName>CN=ITTI SAECA, SERIALNUMBER=RUC80028355-4, OU=Prestador Cualificado de Servicios de Confianza, O=ICPP, C=PY</X509IssuerName>
                <X509SerialNumber>387061216883208969700584112730396316537537510344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dDCCBVygAwIBAgIQJvpsDVXC/eZmfD1BxJ4mFTANBgkqhkiG9w0BAQsFADBvMQswCQYDVQQGEwJQWTErMCkGA1UECgwiTWluaXN0ZXJpbyBkZSBJbmR1c3RyaWEgeSBDb21lcmNpbzEzMDEGA1UEAwwqQXV0b3JpZGFkIENlcnRpZmljYWRvcmEgUmHDrXogZGVsIFBhcmFndWF5MB4XDTI0MDYyNjE2MDkzNloXDTMyMDYyNjE2MDkzNlowgYMxCzAJBgNVBAYTAlBZMQ0wCwYDVQQKDARJQ1BQMTgwNgYDVQQLDC9QcmVzdGFkb3IgQ3VhbGlmaWNhZG8gZGUgU2VydmljaW9zIGRlIENvbmZpYW56YTEWMBQGA1UEBRMNUlVDODAwMjgzNTUtNDETMBEGA1UEAwwKSVRUSSBTQUVDQTCCAiIwDQYJKoZIhvcNAQEBBQADggIPADCCAgoCggIBAL+Lh4XLBwNqK6CPpKVsYj0PXwE4MBiEuly7eRinkg/tiHYZ6WlMpXx9EFML9Q5IOUpoirnTL3SU9GBMv9NuPnjNCz4DcOq+BDV/FGHbg1myHB//BzhIZcPixL3x+z0g8l8BRQIWZw0uDPPj9SwiL3nR/EMzjMFGFysN68uQG0973DM4rhfpivqAyt7Ef2ZKIfKRV6usJxbuUiYXpe/ZMlUI8uslAZBJlsTgFMWbyuhMQW9Wb+ksvnU4ojnPzRnvNPNY5ROEfIs2zrPR4FYNHfWUjl4H7p/CbFytO1OhMsoqd8t2aXR8N773fiCEq8xWdhQZM7qSJGgXIIF0q9UOfzJBT3lWgJGE+i6KDY/tGVxLVI/aHlsf6wOS7YUF67FjH6WgAgiCRHrNh+frEHah7Qo2iNZBVlm584qlE6KRRnxEQY4WfPK8ryM7oAdXvtKvqxJlWwHPcx2f7xy7g0Q0tp926IC9gM8zPf8wcrnR3jZU2Gox7mktorBhkO077quPWQvwUWzOA+hDOFUZqK2jeMYqp4WnaJNppZzDLrC/3c2zGVKRde4Z8/HUXyAR5oNDu9gqPhA5AoVgnVQcVipHxIyLr6/cYIGx3tFAQ+VjWJmF3koGBYwWGN2XtNgkFCAbyRCO+PX+od9o893BXRLauaxEd5dXctGGf3pHG1+2WWUbAgMBAAGjggH1MIIB8TASBgNVHRMBAf8ECDAGAQH/AgEAMA4GA1UdDwEB/wQEAwIBBjAdBgNVHQ4EFgQU3/T+HzMX83gRcA8CwZQc4+Bc1P0wHwYDVR0jBBgwFoAUwsQR8ipoRAwAKOxM1inbkvtevdYwfQYIKwYBBQUHAQEEcTBvMD8GCCsGAQUFBzAChjNodHRwczovL3d3dy5hY3JhaXouZ292LnB5L2NydC9hY19yYWl6X3B5X3NoYTI1Ni5jcnQwLAYIKwYBBQUHMAGGIGh0dHBzOi8vb2NzcC5zZWN1cmUuaXR0aS5kaWdpdGFsMIHNBgNVHSAEgcUwgcIwgb8GA1UdIDCBtzA5BggrBgEFBQcCARYtaHR0cHM6Ly93d3cuYWNyYWl6Lmdvdi5weS9kcGMvRE9DLUlDUFAtMDEucGRmMHoGCCsGAQUFBwICMG4abFN1amV0byBhIGxhcyBjb25kaWNpb25lcyBkZSB1c28gZXhwdWVzdGFzIGVuIGxhIERlY2xhcmFjafNuIGRlIFBy4WN0aWNhcyBkZSBDZXJ0aWZpY2FjafNuIGRlIGxhIEFDIFJh7XogLSBQeTA8BgNVHR8ENTAzMDGgL6AthitodHRwOi8vd3d3LmFjcmFpei5nb3YucHkvYXJsL2FjX3JhaXpfcHkuY3JsMA0GCSqGSIb3DQEBCwUAA4ICAQB9B/MSnq0jlKSiVcuHjg/nA0L0jbGcwyVIJ3aX4TaCYPwBUu36aWxQVAUDn4FBSFxKHKG9x6z8RWAa8xDo+W6mL7zRo6oZpfB5+QLkhAjhX1NNncm9w097zWt8gZ3DIZxi+FARhtdH4WC5i8JMSsNGeR+dMeLHJeMjpQBUyDvsMf9QKNtq0K2poxAkMAW++uKg9UKkTcOo3otzQ8UJIAtKUf+L1cCYMDx71c44M6G9xqxkHxc/9IK4sqyOGtLyxeXK7O/qJwrkJc2ccyNMnzttJ+veiTu1dYBmuD2Z8KVuxKby484y1oL5qY2vJtnYkq91ZtkPJQ/6Um1pi/C0iwjBSEQoWGNIppjYwefG3lFOc2MSzjQKTaTpySPcXafn76TZcknL9IkTYI4iJcgCiNKYZY19Wv838JhzKsJwfjAdwg75oqqljgC/voDIzUkXJdRCII9qkRV7HwUAaE9e+nd7m4FVmQOOa33AXr2hkCNWMjyAee4Y/0fX2UJus9ztXht/k+jalIrV5DPaUqK/KIG5wsk9rf+KAxnpcUZdnC43iY5RORT3fuglJa8+JGLX8T/pLorvgJHQ4LO0lOj1c9buj2teXZk7GnFt/owdKSEb0dX+8xlnQw1tkJcIXopW/2PSvo+iVBhk94QJuuQNy/giMub0JSHuEH9kgWMuYbJkxQ==</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0BAAB/AAAAAAAAAAAAAAC1GgAAuQoAACBFTUYAAAEAEJIAAMMAAAAFAAAAAAAAAAAAAAAAAAAAQAYAAIQDAABYAQAAwQAAAAAAAAAAAAAAAAAAAMA/BQDo8QIACgAAABAAAAAAAAAAAAAAAEsAAAAQAAAAAAAAAAUAAAAeAAAAGAAAAAAAAAAAAAAAPgEAAIAAAAAnAAAAGAAAAAEAAAAAAAAAAAAAAAAAAAAlAAAADAAAAAEAAABMAAAAZAAAAAAAAAAAAAAAPQEAAH8AAAAAAAAAAAAAAD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9AQAAfwAAAAAAAAAAAAAAPgEAAIAAAAAhAPAAAAAAAAAAAAAAAIA/AAAAAAAAAAAAAIA/AAAAAAAAAAAAAAAAAAAAAAAAAAAAAAAAAAAAAAAAAAAlAAAADAAAAAAAAIAoAAAADAAAAAEAAAAnAAAAGAAAAAEAAAAAAAAA8PDwAAAAAAAlAAAADAAAAAEAAABMAAAAZAAAAAAAAAAAAAAAPQEAAH8AAAAAAAAAAAAAAD4BAACAAAAAIQDwAAAAAAAAAAAAAACAPwAAAAAAAAAAAACAPwAAAAAAAAAAAAAAAAAAAAAAAAAAAAAAAAAAAAAAAAAAJQAAAAwAAAAAAACAKAAAAAwAAAABAAAAJwAAABgAAAABAAAAAAAAAPDw8AAAAAAAJQAAAAwAAAABAAAATAAAAGQAAAAAAAAAAAAAAD0BAAB/AAAAAAAAAAAAAAA+AQAAgAAAACEA8AAAAAAAAAAAAAAAgD8AAAAAAAAAAAAAgD8AAAAAAAAAAAAAAAAAAAAAAAAAAAAAAAAAAAAAAAAAACUAAAAMAAAAAAAAgCgAAAAMAAAAAQAAACcAAAAYAAAAAQAAAAAAAADw8PAAAAAAACUAAAAMAAAAAQAAAEwAAABkAAAAAAAAAAAAAAA9AQAAfwAAAAAAAAAAAAAAPgEAAIAAAAAhAPAAAAAAAAAAAAAAAIA/AAAAAAAAAAAAAIA/AAAAAAAAAAAAAAAAAAAAAAAAAAAAAAAAAAAAAAAAAAAlAAAADAAAAAAAAIAoAAAADAAAAAEAAAAnAAAAGAAAAAEAAAAAAAAA////AAAAAAAlAAAADAAAAAEAAABMAAAAZAAAAAAAAAAAAAAAPQEAAH8AAAAAAAAAAAAAAD4BAACAAAAAIQDwAAAAAAAAAAAAAACAPwAAAAAAAAAAAACAPwAAAAAAAAAAAAAAAAAAAAAAAAAAAAAAAAAAAAAAAAAAJQAAAAwAAAAAAACAKAAAAAwAAAABAAAAJwAAABgAAAABAAAAAAAAAP///wAAAAAAJQAAAAwAAAABAAAATAAAAGQAAAAAAAAAAAAAAD0BAAB/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MAAAAEAAAA9wAAABEAAAAlAAAADAAAAAEAAABUAAAAhAAAAMQAAAAEAAAA9QAAABAAAAABAAAAAACsQTmOq0HEAAAABAAAAAkAAABMAAAAAAAAAAAAAAAAAAAA//////////9gAAAAMgAzAC8AMwAvADIAMAAyADYAAAAGAAAABgAAAAQAAAAGAAAABAAAAAYAAAAGAAAABgAAAAYAAABLAAAAQAAAADAAAAAFAAAAIAAAAAEAAAABAAAAEAAAAAAAAAAAAAAAPgEAAIAAAAAAAAAAAAAAAD4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AKxBOY6r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D4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1aBAPwAAAAAAAAAAmDZBPwAAJEIAAMhBJAAAACQAAADVoEA/AAAAAAAAAACYNkE/AAAkQgAAyEEEAAAAcwAAAAwAAAAAAAAADQAAABAAAAApAAAAGQ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G0AAAA9AAAAAAAAACEAAAAIAAAAYgAAAAwAAAABAAAAFQAAAAwAAAAEAAAAFQAAAAwAAAAEAAAAUQAAAFx2AAApAAAAGQAAAHoAAABGAAAAAAAAAAAAAAAAAAAAAAAAAOMAAACAAAAAUAAAAAwEAABcBAAAAHIAAAAAAAAgAMwAbQAAAD0AAAAoAAAA4wAAAIAAAAABAAgAAAAAAAAAAAAAAAAAAAAAAPkAAAAAAAAAAAAAAP///wD5+fkAm5ubAEdHRwAREREACgoKAEFBQQCUlJQA+Pj4AGRkZAA0NDQALy8vADExMQA9PT0AsbGxALq6ugBNTU0AS0tLAFlZWQB7e3sAvLy8APr6+gD8/PwAXFxcADIyMgBTU1MA8/PzAPf39wCampoAQEBAAA0NDQALCwsAhoaGAOnp6QD+/v4AnZ2dADo6OgAFBQUABgYGAK+vrwAODg4AwcHBAMLCwgAcHBwAKysrAA8PDwCjo6MA0tLSAKCgoAAICAgAcHBwAOrq6gAhISEAGRkZAH5+fgAjIyMAXl5eANDQ0AAlJSUAi4uLAF1dXQA8PDwA+/v7AObm5gAMDAwAZWVlAAkJCQASEhIA/f39AGtrawAmJiYAMzMzAGBgYABiYmIAUlJSABcXFwDk5OQAkpKSAC0tLQBtbW0AgICAAGxsbAAiIiIAfX19AFtbWwCtra0At7e3AIqKigD09PQAnJycAB4eHgC4uLgAJCQkABAQEACNjY0Ac3NzAIKCggDR0dEA5+fnAMDAwACmpqYA4+PjAGpqagDHx8cAd3d3AHl5eQDu7u4Av7+/AFFRUQATExMAV1dXAGZmZgDT09MAoaGhAHR0dACzs7MAFRUVAEVFRQA2NjYABwcHAB0dHQDc3NwAq6urAG9vbwClpaUAAwMDAM/PzwAUFBQAh4eHAMPDwwBJSUkAzc3NALa2tgCJiYkAysrKAJeXlwCpqakA29vbAHV1dQAWFhYAmZmZAENDQwBPT08AmJiYAJaWlgBOTk4Azs7OAAEBAQDIyMgA9vb2AJ+fnwBpaWkAvb29AOLi4gAaGhoA1NTUAPLy8gCqqqoAy8vLAAICAgAEBAQA39/fAO3t7QBCQkIAGBgYACwsLADa2toAf39/ADc3NwCVlZUATExMACgoKAC5ubkAzMzMAI+PjwCOjo4A2NjYALu7uwA5OTkA6OjoAHFxcQBYWFgA4eHhAFpaWgA4ODgA7OzsAMnJyQA/Pz8A19fXACkpKQB8fHwAtbW1AOXl5QCurq4AICAgAN7e3gBnZ2cAJycnADs7OwDg4OAAVFRUAJOTkwBycnIASkpKALCwsACkpKQAhISEAHp6egCBgYEAMDAwANnZ2QDx8fEA3d3dANbW1gA1NTUAKioqAKKiogBhYWEAxsbGAOvr6wDV1dUArKysAF9fXwDFxcUAxMTEAKenpwA+Pj4AdnZ2AIyMjACysrIAeHh4AB8fHwBjY2MARkZGAG5ubgBISEgA8PDwAERERACIiIgAnp6eAIODgwAbGxsAUFBQAL6+vgCoqKgA7+/vAC4uLgD19fU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WHAEBAQEBAQEcPwEBAQEBAQEBFpYBAQEBAQEBAReWAQEBAQEBAfhZAQEBAQEBAQEBAQEWnT8BAQEBAQEBAQEBAQEWnZYBAQEBAQEBAQEBomTmrYftAQEBAQEBAQEBAQEBAQEBAQEBAQEBAQFF+EUBAQEBHJ1FAQEBAQEBAQEBAQEBHJ0cAQEBAQEBnRcBAQEBAQEBAQEBAQEBAQEBAQEBAQEBAQEBAQEBAQEBAQEBAQEBAQEBAQEBAQEBAQEBAQEBAQEB+D8BAQEBAQEBAQEBAQEBAQEAAQEBAQEBAQEBAQEBAR8AAADdAQEB9pQAAE8BAQEBAU0GAAChIgEBAQEB6QAAAIIBAQEBJgAAAMEBAQEBAQEBAbAAAAAzAQEBAQEBAQEBAT0AAAAMAQEBAQEBggSgAAAAAAAAII8vFwEBAQHwAAAAAAAAAAAAAIMBAWoAAAB8AQF8AAAACAEBAQEBAQEBAQGzAAAAkgEBAYUAAAAZAQEBAQEBAQGvAAAAAAAAAAAAAADrAQEBu34AAAAAAAAAAADDAQGcMgAAAAAAAAAAAC4BAbIAAAD3AQEBAQEBAQEBAQEBAQEAAQEBAQEBAQEBAQEBAQAAAAD0AQEBZgAAAIABAQEBATcAAAAA0QEBAQEB6gAAAPUBAQEWAAAAAL0BAQEBAQEBARAAAAAmAQEBAQEBAQEBAQAAAAC4AQEBAdTXAAAAAAAAAAAAAAAAuQEBAQHsAAAAAAAAAAAAAPIBARMAAACPAQGIAAAAvgEBAQEBAQEBAboAAAAAVAEBAY0AAAB1AQEBAQEBAQE+AAAAAAAAAAAAAADqAQEBFAAAAAAAAAAAAAAAPwGwAAAAAAAAAAAAAADcAfAAAABeAQEBAQEBAQEBAQEBAQEAAQEBAQEBAQEBAQEBAQAAAABsAQEBZgAAAHUBAQEBAfIAAAAAwwEBAQEB6gAAAIkBAQEWAAAAAL0BAQEBAQEBASMGAAAAKgEBAQEBAQEBDwAAAABsAQEBih8AAAAAAAAAAAAAAAAARAEBAQEEAAAAAAAAAAAAAF0BARMAAACPAQFrAAAAALQBAQEBAQEBAbAAAAAA1QEBAR0AAAB1AQEBAQEBAQElAAAAAAAAAAAAAADzAQEBFAAAAAAAAAAAAACgRQFfAAAAAAAAAAAAAAAbAZcAAAAFAQEBAQEBAQEBAQEBAQEAAQEBAQEBAQEBAQEBAQAAAABsAQEBZgAAAHUBAQEBnAAAAAAAADABAQEB7gAAAIkBAQEWAAAAAL0BAQEBAQEBAQFJAAAAmAEBAQEBAQEBbQAAAB8BAQE/jAAAAAAAbfBksoZ5AAAAbgEBAQEEAAAAXUZGUuszfM4BARMAAACPAQEBswAAAOUBAQEBAQEBAQ0AAACsAQEBAR0AAAB1AQEBAQEBAQElAAAAq87Ozs7Oztl6AQEBFAAAAC5SZ1LrMzNYAQFfAAAAQ1JnUut8fPEBAZcAAAAFAQEBAQEBAQEBAQEBAQEAAQEBAQEBAQEBAQEBAQAAAABsAQEBZgAAAHUBAQEBiwAAAAAAAOsBAQEB7gAAAIkBAQEWAAAAAL0BAQEBAQEBAQHhAAAAdcSnp6enp6exJwAAAMUBAQHpAAAAAMO0AQEBAQHmAAAAbgEBAQEEAAAAuAEBAQEBAQEBARMAAACPAQEBMQAAAKa3p6enp6enhwAAAACGAQEBAR0AAAB1AQEBAQEBAQElAAAA5AEBAQEBAQEBAQEB0AAAAEcBAQEBAQEBAQFfAAAApQEBAQEBAQEBAZcAAAAFAQEBAQEBAQEBAQEBAQEAAQEBAQEBAQEBAQEBAQAAAABsAQEBZgAAAHUBAQEBpQAAAAAAAEEBAQEBjgAAAIkBAQEWAAAAAL0BAQEBAQEBAQEBQQAAAAAAAAAAAAAAAAAAALsBAbQAAAAATAkBAQEBAQEPAAAAbgEBAQHqAAAAEwEBAQEBAQEBARMAAACPAQEBRQAAAAAAAAAAAAAAAAAAAADcAQEBAR0AAAB1AQEBAQEBAQElAAAA5AEBAQEBAQEBAQEB0AAAADsBAQEBAQEBAQFfAAAApQEBAQEBAQEBAZcAAAAFAQEBAQEBAQEBAQEBAQEAAQEBAQEBAQEBAQEBAQAAAABsAQEBZgAAAHUBAQF/AAAAQY4AAAAqAQEBjgAAAIkBAQEWAAAAANMBAQEBAQEBAQEBmAAAAAAAAAAAAAAAAAAAdQEBAe8AAAAAFQEBAQEBAQEPAAAAbgEBAQEEAAAAEwEBAQEBAQEBARMAAACPAQEBAXYAAAAAAAAAAAAAAAAAAAsBAQEBAR0AAAB1AQEBAQEBAQElAAAA5AEBAQEBAQEBAQEB0AAAADsBAQEBAQEBAQFfAAAApQEBAQEBAQEBAZcAAAAFAQEBAQEBAQEBAQEBAQEAAQEBAQEBAQEBAQEBAQAAAABsAQEBZgAAAHUBAQFGAAAAPbIAAAATAQEBpAAAAIkBAQEWAAAAAARLuGeQsQEBAQEBkwAAAAAAAAAAAAAAAAAAYAEBAe4AAAB5AQEBAQEBAQEPAAAAbgEBAQEEAAAAEwEBAQEBAQEBARMAAACPAQEBAZ4AAAAAAAAAAAAAAAAAAJEBAQEBAR0AAAB1AQEBAQEBAQElAAAA5AEBAQEBAQEBAQEB0AAAADsBAQEBAQEBAQFfAAAApQEBAQEBAQEBAZcAAAAFAQEBAQEBAQEBAQEBAQEAAQEBAQEBAQEBAQEBAQAAAABsAQEBZgAAAHUBAQFEAAAA4QEfAAAmRQEBpAAAAIkBAQEWAAAAAAAAAAAAANJ/AQEBAXUAAADTIiIiIrIAAAAAYgEBAYwAAAA9AQEBAbQwcTqwAAAAbgEBAQEEAAAAEwEBAQEBAQEBARMAAACPAQEBARahAACg7SIiIrRaAAAAABsBAQEBAR0AAAB1AQEBAQEBAQElAAAAagEBAQEBAQEBAQEB0AAAAEcBAQEBAQEBAQFfAAAApQEBAQEBAQEBAZcAAAAFAQEBAQEBAQEBAQEBAQEAAQEBAQEBAQEBAQEBAQAAAABsAQEBZgAAAHUBAeAAAAAuAQHrAAAAwgEBpAAAAIkBAQEWAAAAAAAAAAAAAAAAfQEBAXMAAACQAQEBAcsAAAAsAQEBAScAAAAhAQEBAegAAAAAAAAAbgEBAQEEAAAAEwEBAQEBAQEBARMAAACPAQEBAQGSAAAAmQEBAQGPAAAA4wEBAQEBAR0AAAB1AQEBAQEBAQElAAAAw3Z26uzMgzABAQEB0AAAAMYBAQEBAQEBAQFfAAAApQEBAQEBAQEBAZcAAAAFAQEBAQEBAQEBAQEBAQEAAQEBAQEBAQEBAQEBAQAAAABsAQEBZgAAAIABAekAAABpAQHTAAAA6gEBpAAAAIkBAQEWAAAAAHYaEegAAAAAALEBAbEAAAC5AQEBAaUAAABUAQEBI6EAAAAdAQEBAUEAAAAAAAAAbgEBAQEEAAAAuAEBAQEBAQEBARMAAACPAQEBAQGFAAAAOQEBAQEAAAAAcgEBAQEBAR0AAAB1AQEBAQEBAQElAAAAAAAAAAAAACEBAQEB0AAAAMYBAQEBAQEBAQFfAAAApQEBAQEBAQEBAZcAAAAFAQEBAQEBAQEBAQEBAQEAAQEBAQEBAQEBAQEBAQAAAABsAQEBZgAAAIABAScAAADTAQEBRwAAAFkBpAAAAIkBAQEWAAAAANMBAQF7AAAAAKQBAQHDAAAA1AEBMAAAAAB6AQEBAXgAAACwAQEBAU8AAAAAAAAAbQEBAQEEAAAAVQEBAQEBAQEBARMAAACPAQEBAQEjeAAAQQEBAcIAAACUHAEBAQEBAR0AAAB1AQEBAQEBAQElAAAAAAAAAAAAAIEBAQEB0AAAAKwBAQEBAQEBAQFfAAAApQEBAQEBAQEBAZcAAAAFAQEBAQEBAQEBAQEBAQEAAQEBAQEBAQEBAQEBAQAAAABsAQEBZgAAAG4BFQAAANgBAQEBqgAAAI0BpAAAAIkBAQEWAAAAAL0BAQEBQgAAAAAbAQFRAAAAiAEBtQAAAC0BAQEBAegAAADFAQEBAQEBAQEBAQEBAQEBAQEEAAAAGAEBAQEBAQEBARMAAACPAQEBAQEBGAAAAGQBAREAAADMAQEBAQEBAR0AAAB1AQEBAQEBAQElAAAALd9JSUlJGNMBAQEB0AAAAL4BAQEBAQEBAQFfAAAATAEBAQEBAQEBAZcAAAAFAQEBAQEBAQEBAQEBAQEAAQEBAQEBAQEBAQEBAQAAAABsAQEBZgAAAG4BuAAAAK8BAQEB1AAAAAsBpAAAAIkBAQEWAAAAAL0BAQEBrgAAAAB/AQHBAAAAswEBmwAAAFgBAQEBAckAAAA1AQEBAQEBAQEBAQEBAQEBAQEEAAAAPQEBAQEBAQEBARMAAACPAQEBAQEBFQAAANoBFiYAAABWAQEBAQEBAR0AAAB1AQEBAQEBAQElAAAA5wEBAQEBAQEBAQEB0AAAANgBAQEBAQEBAQFfAAAApQEBAQEBAQEBAZcAAAAFAQEBAQEBAQEBAQEBAQEAAQEBAQEBAQEBAQEBAQAAAABsAQEBZgAAAEQBMgAAAJ0BAQEBARIAAACdpAAAAIkBAQEWAAAAAL0BAQEBogAAAABcAQEBRwAAAGtiAAAAAGsBAQEBAdkAAAAA4AEBAQEBAQEBAQEBAQEBAQEEAAAAPQEBAQEBAQEBARMAAACPAQEBAQEBAR8AAB8B5gAAAAABAQEBAQEBAR0AAAB1AQEBAQEBAQElAAAA5AEBAQEBAQEBAQEB0AAAANgBAQEBAQEBAQFfAAAANgEBAQEBAQEBAZcAAAAFAQEBAQEBAQEBAQEBAQEAAQEBAQEBAQEBAQEBAQAAAABsAQEBZgAAAAWyAAAApAEBAQEBAa0AAADljgAAAIkBAQEWAAAAAL0BAQEBEAAAAACCAQEBPAAAAANgAAAAGQEBAQEBAT8GAAAAWxcBAQEBAQEBAQEBAQEBAQEEAAAAOQEBAQEBAQEBARMAAACPAQEBAQEBAZgAAADbbQAAABMBAQEBAQEBAR0AAAB1AQEBAQEBAQElAAAA5AEBAQEBAQEBAQEB0AAAAC0BAQEBAQEBAQFfAAAANgEBAQEBAQEBAZcAAAAFAQEBAQEBAQEBAQEBAQEAAQEBAQEBAQEBAQEBAQAAAABsAQEBZgAAAIy4AAAA4gEBAQEBAQEgAAAtgwAAAIkBAQEWAAAAAL0BAQEB4wAAAABrAQEBwQAAAHZ5AAAAqgEBAQEBAQHRAAAAAA0JAQEBAQEBAUWGHgEBAQEEAAAAOQEBAQEBAQEBARMAAACPAQEBAQEBAdsAAADFlAAAAFcBAQEBAQEBAR0AAAB1AQEBAQEBAQElAAAA5AEBAQEBAQEBAQEB0AAAAC0BAQEBAQEBAQFfAAAAmwEBAQEBAQEBAZcAAAAFAQEBAQEBAQEBAQEBAQEAAQEBAQEBAQEBAQEBAQAAAABsAQEBZgAAAHUmAAB+IwEBAQEBAQFgAAAAWwAAAIkBAQEWAAAAAMDdhN53AAAAALkBAQEBAXcAAAAAAAAAawEBAQEBAQEBDAAAAAAnFDC61E10OScAIBcBAQEEAAAA3wEBAQEBAQEBARMAAACPAQEBAQEBAQGlAAAAAAAABgEBASMvl5eXl98AAAAp2ZeXlyScAQElAAAAVeDg4ODh2+AbAQEB0AAAAKYBAQEBAQEBAQFfAAAAmwEBAQEBAQEBAZcAAAAFAQEBAQEBAQEBAQEBAQEAAQEBAQEBAQEBAQEBAQAAAABsAQEBZgAAAAAAAAATAQEBAQEBAQGxAAAAAAAAAIkBAQEWAAAAAAAAAAAAAAAAALEBAQEBAcoAAAAAAAC8AQEBAQEBAQEB3IwAAAAAAAAAlAAAAAAAHwEBAQEEAAAASQEBAQEBAQEBARMAAACPAQEBAQEBAQHLAAAAAAAASgEBAYQAAAAAAAAAAAAAAAAAAAC8AQElAAAAAAAAAAAAAABQAQEB0AAAAE8BAQEBAQEBAQFfAAAALAEBAQEBAQEBAZcAAAAFAQEBAQEBAQEBAQEBAQEAAQEBAQEBAQEBAQEBAQAAAABsAQEBtAAAAAAAAACCAQEBAQEBAQEBpgAAAAAAAMIBAQFFAAAAAAAAAAAAAAAfggEBAQEBAZ0AAAAAAADZAQEBAQEBAQEBAZ0HAAAAAAAAAAAAAAAAEgEBAQEEAAAA2gEBAQEBAQEBARMAAACPAQEBAQEBAQHWAAAAAAAA2wEBAZkAAAAAAAAAAAAAAAAAAAAMAQElAAAAAAAAAAAAAAAYAQEB0AAAAE8BAQEBAQEBAQFfAAAALAEBAQEBAQEBAZcAAAAFAQEBAQEBAQEBAQEBAQEAAQEBAQEBAQEBAQEBAQAAAAC7AQEBAdcAAAAAodEBAQEBAQEBAQEBYl4AAAAAIBsBAQEBDAAAAAAAAAAn0rBZAQEBAQEBAQGSAAAAAEMWAQEBAQEBAQEBAQEBFbwAAAAAAAAAAL4DAQEBAQFLAAAAUAEBAQEBAQEBAUIAAAC4AQEBAQEBAQEB2AAAAAA1AQEBAdMAAAAAAAAAAAAAAAAAAACPAQFgAAAAAAAAAAAAAACLAQEBIQAAACUBAQEBAQEBAQGNAAAAxgEBAQEBAQEBAXsAAACbAQEBAQEBAQEBAQEBAQEAAQEBAQEBAQEBAQEBAVlxfyIBAQEBAQFAwcHBCQEBAQEBAQEBAQEBAUUiTcFAFgEBAQEBAUDBwcFNY2tFAQEBAQEBAQEBAQEXenFi0xsBAQEBAQEBAQEBAQEBAQHUK1qGWFpkowEBAQEBAQEWp5PVRQEBAQEBAQEBAUV6k4oXAQEBAQEBAQEBCdNiMKcCAQEBAQG0wcHBwcHBwcHBwcHBwU0CAQEBY8HBwcHBwcHBwU0/AQEBAaKTsQIBAQEBAQEBAQEBt5PWHAEBAQEBAQEBAQFNf5yW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XFcvMqQ49ymYBAQHNVL8IPwEBAQEBAQEBAQHOqBRRegEBlc8UTmsBAQEBAQGfUdDRbAEBAYQICAgICAgICAjKGwEBAQEBHK1gkrPSpMXOGwEBAQEBAQEBAVkvSakMvEp9lgEBAQEBAQEBAQEBAQEBAQEBAQEBAQEBAQEBAQEBAQEBAQEBAQEBAQEBAQEBAQEBAQEBAQEBAQEBAQEBAQEBAQEAAQEBAQEBAQEBAQEBAQEBAQEBAQEBAQEBAQEBAQEBAQEBAQEBAQEBAQEBAQEBAQEBAQEBAQEBAQEBAQEBAQEBAS+MAAAAAAAAAACOtAFHAAAAkAEBAQEBAQEBAWMAAAAAygEBXQAAADwBAQEBAQFDAAAABwEBHAAAAAAAAAAAAAAAJAEBAQE3JwAAAAAAAAAAfpgcAQEBAQEBiyYAAAAAAAAAJlgBAQEBAQEBAQEBAQEBAQEBAQEBAQEBAQEBAQEBAQEBAQEBAQEBAQEBAQEBAQEBAQEBAQEBAQEBAQEBAQEBAQEAAQEBAQEBAQEBAQEBAQEBAQEBAQEBAQEBAQEBAQEBAQEBAQEBAQEBAQEBAQEBAQEBAQEBAQEBAQEBAQEBAQEBxQAAAAAAAAAAAAAAxgGoAAAAxwEBAQEBAQEBASEAAAAAyAEBRwAAALABAQEBAXsAAAAAiQEBIgAAAAAAAAAAAAAAXwEBAsYAAAAAAAAAAAAAAAA2yAEBAQFcAAAAAAAAAAAAAADJAQEBAQEBAQEBAQEBAQEBAQEBAQEBAQEBAQEBAQEBAQEBAQEBAQEBAQEBAQEBAQEBAQEBAQEBAQEBAQEBAQEAAQEBAQEBAQEBAQEBAQEBAQEBAQEBAQEBAQEBAQEBAQEBAQEBAQEBAQEBAQEBAQEBAQEBAQEBAQEBAQEBAQFRAAAAAAAAoB9+AAAAAAHEAAAAABwBAQEBAQEBAawAAACmAQEBRwAAALABAQEBAQ4AAAAfAQEBNAAAAAAAAAAAAAAAVgEBdgAAAAAAflMNjAAAAAAALkUBAQExAAAAeD4RSJQAAAAAiAEBAQEBAQEBAQEBAQEBAQEBAQEBAQEBAQEBAQEBAQEBAQEBAQEBAQEBAQEBAQEBAQEBAQEBAQEBAQEBAQEAAQEBAQEBAQEBAQEBAQEBAQEBAQEBAQEBAQEBAQEBAQEBAQEBAQEBAQEBAQEBAQEBAQEBAQEBAQEBAQEBAbEAAAAAALx/IwEjcXAAoAEBvgAAADEBAQEBAQEBmgAAAACvAQEBRwAAALABAQEBZgAAAAC/AQEBNAAAAADAZk3BQGNjAQHCAAAAACcxAgEBAYp3AAAAALgBAQGeAKmZIwEBAaPDAAAABQEBAQEBAQEBAQEBAQEBAQEBAQEBAQEBAQEBAQEBAQEBAQEBAQEBAQEBAQEBAQEBAQEBAQEBAQEBAQEBAQEAAQEBAQEBAQEBAQEBAQEBAQEBAQEBAQEBAQEBAQEBAQEBAQEBAQEBAQEBAQEBAQEBAQEBAQEBAQEBAQEBAbYAAAAAEwEBAQEBAQG3hgEBWAAAADW4ExMTExMTuQAAAACjAQEBRwAAALABAQEBMwAAAAC6AQEBNAAAAACuAQEBAQEBAQENAAAAALsBAQEBAQEBvAAAAACaAQECXAEBAQEBAQGVAAAAAL0BAQEBAQEBAQEBAQEBAQEBAQEBAQEBAQEBAQEBAQEBAQEBAQEBAQEBAQEBAQEBAQEBAQEBAQEBAQEBAQEAAQEBAQEBAQEBAQEBAQEBAQEBAQEBAQEBAQEBAQEBAQEBAQEBAQEBAQEBAQEBAQEBAQEBAQEBAQEBAQEBAQAAAABDFwEBAQEBAQEBAQEBowAAAAAAAAAAAAAAAAAAALMBAQEBRwAAALABAQEjBgAAAG0BAQEBNAAAAACuAQEBAQEBAaMAAAAAGgEBAQEBAQEBtAAAAAC1AQEBAQEBAQEBAQEiAAAAAK0BAQEBAQEBAQEBAQEBAQEBAQEBAQEBAQEBAQEBAQEBAQEBAQEBAQEBAQEBAQEBAQEBAQEBAQEBAQEBAQEAAQEBAQEBAQEBAQEBAQEBAQEBAQEBAQEBAQEBAQEBAQEBAQEBAQEBAQEBAQEBAQEBAQEBAQEBAQEBAQEBhAAAAABzAQEBAQEBAQEBAQEBAUgAAAAAAAAAAAAAAAAAAFoBAQEBRwAAALABAQFhAAAAALEBAQEBNAAAAACuAQEBAQEBAXQAAAAAXAEBAQEBAQEBAQQAAAA4AQEBAQEBAQEBAQEhAAAAALIBAQEBAQEBAQEBAQEBAQEBAQEBAQEBAQEBAQEBAQEBAQEBAQEBAQEBAQEBAQEBAQEBAQEBAQEBAQEBAQEAAQEBAQEBAQEBAQEBAQEBAQEBAQEBAQEBAQEBAQEBAQEBAQEBAQEBAQEBAQEBAQEBAQEBAQEBAQEBAQEBqgAAAACZAQEBAQEBAQEBAQEBAaoAAAB1Eaurq6usAAAAAJYBAQEBRwAAAE4BAa0AAAAAEwEBAQEBNAAAAACuAQEBAQEBASEAAAAAWQEBAQEBAQEBAa8AAAAACQEBAQEBAQEBP2kAAAAAADQBAQEBAQEBAQEBAQEBAQEBAQEBAQEBAQEBAQEBAQEBAQEBAQEBAQEBAQEBAQEBAQEBAQEBAQEBAQEBAQEAAQEBAQEBAQEBAQEBAQEBAQEBAQEBAQEBAQEBAQEBAQEBAQEBAQEBAQEBAQEBAQEBAQEBAQEBAQEBAQEBUQAAAAAiAQEBAQEBAQEBAQEBAaMAAABBAQEBAQGkAAAAdgEBAQEBRwAAAEwtpQAAAACmAgEBAQEBNAAAAACEAQEBAQEBAVIAAAAAAQEBAQEBAQEBAZkAAAAApwEBAQEBAZ2oHwAAAAAAqQEBAQEBAQEBAQEBAQEBAQEBAQEBAQEBAQEBAQEBAQEBAQEBAQEBAQEBAQEBAQEBAQEBAQEBAQEBAQEBAQEAAQEBAQEBAQEBAQEBAQEBAQEBAQEBAQEBAQEBAQEBAQEBAQEBAQEBAQEBAQEBAQEBAQEBAQEBAQEBAQEBUgAAAACdAQEBAQEBAQEBAQEBAQEOAAAAaAEBAQIAAAAAngEBAQEBRwAAAAAAAAAAAAafAQEBAQEBNAAAAACEAQEBAQEBAUoAAAAGAQEBAQEBAQEBAX8AAAAAnwEBAQEcFKAAAAAAAAChogEBAQEBAQEBAQEBAQEBAQEBAQEBAQEBAQEBAQEBAQEBAQEBAQEBAQEBAQEBAQEBAQEBAQEBAQEBAQEBAQEAAQEBAQEBAQEBAQEBAQEBAQEBAQEBAQEBAQEBAQEBAQEBAQEBAQEBAQEBAQEBAQEBAQEBAQEBAQEBAQEBUAAAAAAbAQEBAQEBAQEBAQEBAQGXAAAAZwEBAXIAAAB+CQEBAQEBRwAAAAAAAAAAAAAAbQEBAQEBNAAAAACTAQEBAQEBAZgAAAAfAQEBAQEBAQEBATAAAAAAmQEBAZqbAAAAAAAAAEycAQEBAQEBAQEBAQEBAQEBAQEBAQEBAQEBAQEBAQEBAQEBAQEBAQEBAQEBAQEBAQEBAQEBAQEBAQEBAQEBAQEAAQEBAQEBAQEBAQEBAQEBAQEBAQEBAQEBAQEBAQEBAQEBAQEBAQEBAQEBAQEBAQEBAQEBAQEBAQEBAQEBNwAAAAA0AQEBAQEBAQEBAQEBAQEJAAAAbgEBAY4AAABLAQEBAQEBRwAAAI+QkWFIAAAAAJIBAQEBNAAAAACTAQEBAQEBAVQAAACUAQEBAQEBAQEBAZUAAAAAlQEBloAAAAAAAABBPAEBAQEBAQEBAQEBAQEBAQEBAQEBAQEBAQEBAQEBAQEBAQEBAQEBAQEBAQEBAQEBAQEBAQEBAQEBAQEBAQEBAQEAAQEBAQEBAQEBAQEBAQEBAQEBAQEBAQEBAQEBAQEBAQEBAQEBAQEBAQEBAQEBAQEBAQEBAQEBAQEBAQEBJAAAAACCAQEBAQEBAQEBAQEBAQEBgwAAAIQBWQAAAACFAQEBAQEBRwAAADwBAQEBhgAAAACHAQEBNAAAAAB/AQEBAQEBAYgAAAAAFgEBAQEBAQEBAYkAAAAAigEBiwAAAAAAjI0/AQEBAQEBAQEBAQEBAQEBAQEBAQEBAQEBAQEBAQEBAQEBAQEBAQEBAQEBAQEBAQEBAQEBAQEBAQEBAQEBAQEBAQEAAQEBAQEBAQEBAQEBAQEBAQEBAQEBAQEBAQEBAQEBAQEBAQEBAQEBAQEBAQEBAQEBAQEBAQEBAQEBAQEBegAAAABUAQEBAQEBAQEBAQEBAQEBewAAAHwBfQAAAH4BAQEBAQEBRwAAADwBAQEBAUwAAABgAQEBNAAAAAB/AQEBAQEBAWIAAAAAKgEBAQEBAQEBAXMAAAAAFgEBgAAAAACBAQEBAQEBAQEBAQEBAQEBAQEBAQEBAQEBAQEBAQEBAQEBAQEBAQEBAQEBAQEBAQEBAQEBAQEBAQEBAQEBAQEBAQEBAQEAAQEBAQEBAQEBAQEBAQEBAQEBAQEBAQEBAQEBAQEBAQEBAQEBAQEBAQEBAQEBAQEBAQEBAQEBAQEBAQEBAQUAAABuAQEBAQEBAQEBAQEBAQEBIwAAAHUBdgAAAEkBAQEBAQEBRwAAADwBAQEBAXcAAAAaAQEBNAAAAAA6AQEBAQEBARd4AAAAGAEBAQEBAQEBAXkAAAA4AQEBAAAAAFIBAQEBAQEBAQEBAQEBAQEBAQEBAQEBAQEBAQEBAQEBAQEBAQEBAQEBAQEBAQEBAQEBAQEBAQEBAQEBAQEBAQEBAQEBAQEAAQEBAQEBAQEBAQEBAQEBAQEBAQEBAQEBAQEBAQEBAQEBAQEBAQEBAQEBAQEBAQEBAQEBAQEBAQEBAQEBAWkAAAAAagEBAQEBAQFrbAEBAQEBAW0AAAA6AAAAAGQBAQEBAQEBRwAAADwBAQEBAW4AAABvAQEBNAAAAAA6AQEBAQEBAQFwAAAAAHEBAQEBAQEBcgAAAABzAQEBAAAAAHQBAQEBAQEBAQEBAQEBAQEBAQEBAQEBAQEBAQEBAQEBAQEBAQEBAQEBAQEBAQEBAQEBAQEBAQEBAQEBAQEBAQEBAQEBAQEAAQEBAQEBAQEBAQEBAQEBAQEBAQEBAQEBAQEBAQEBAQEBAQEBAQEBAQEBAQEBAQEBAQEBAQEBAQEBAQEBAVkmAAAAABRFAQEBFlonWwEBAQEBAVwAAABdAAAAXgEBAQEBAQEBRwAAAF8BAQEBYAAAAABhAQEBNAAAAABiAQEBAQEBAQFjAAAAADJkAQEBAQFlAAAAAABmAQEBLAAAAGcBAQEBAWgaAQEBAQEBAQEBAQEBAQEBAQEBAQEBAQEBAQEBAQEBAQEBAQEBAQEBAQEBAQEBAQEBAQEBAQEBAQEBAQEBAQEAAQEBAQEBAQEBAQEBAQEBAQEBAQEBAQEBAQEBAQEBAQEBAQEBAQEBAQEBAQEBAQEBAQEBAQEBAQEBAQEBAQEvAAAAAABBEkIEQwAARAEBAQEBAUUGAAAAAAAARgEBAQEBAQEBRwAAAEhJSktMAAAAAABNAQEBNAAAAAAwAQEBAQEBAQEBTgAAAAAAT1BRUlMAAAAAADMBAQEBVAAAAABVVldYDQAANAEBAQEBAQEBAQEBAQEBAQEBAQEBAQEBAQEBAQEBAQEBAQEBAQEBAQEBAQEBAQEBAQEBAQEBAQEBAQEBAQEAAQEBAQEBAQEBAQEBAQEBAQEBAQEBAQEBAQEBAQEBAQEBAQEBAQEBAQEBAQEBAQEBAQEBAQEBAQEBAQEBAQEBNwAAAAAAAAAAAAAAOAEBAQEBAQE5AAAAAAAAOgEBAQEBAQEBOwAAAAAAAAAAAAAAADwBAQEBNAAAAAAwAQEBAQEBAQEBAT0AAAAAAAAAAAAAAAAAPgEBAQEBPzYAAAAAAAAAAAAAQAEBAQEBAQEBAQEBAQEBAQEBAQEBAQEBAQEBAQEBAQEBAQEBAQEBAQEBAQEBAQEBAQEBAQEBAQEBAQEBAQEAAQEBAQEBAQEBAQEBAQEBAQEBAQEBAQEBAQEBAQEBAQEBAQEBAQEBAQEBAQEBAQEBAQEBAQEBAQEBAQEBAQEBASgpAAAAAAAAAAAgKgEBAQEBAQErAAAAAAAsAQEBAQEBAQEBLQAAAAAAAAAAAAAuLwEBAQEBIgAAAAAwAQEBAQEBAQEBAQExMgAAAAAAAAAAAAAzAQEBAQEBATQ1AAAAAAAAAAA2IwEBAQEBAQEBAQEBAQEBAQEBAQEBAQEBAQEBAQEBAQEBAQEBAQEBAQEBAQEBAQEBAQEBAQEBAQEBAQEBAQEAAQEBAQEBAQEBAQEBAQEBAQEBAQEBAQEBAQEBAQEBAQEBAQEBAQEBAQEBAQEBAQEBAQEBAQEBAQEBAQEBAQEBAQECAwQFAAAGBwgJAQEBAQEBAQEBCgsMDQ4PAQEBAQEBAQEBEBESEhISEhITFBUWAQEBAQEBFxgZDRobAQEBAQEBAQEBAQEBHB0eHwAAACAHISIBAQEBAQEBAQEjJCUmAAAnDh0c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R0RJQwMAAAAiAAAADAAAAP////8iAAAADAAAAP////8lAAAADAAAAA0AAIAoAAAADAAAAAQAAAAiAAAADAAAAP////8iAAAADAAAAP7///8nAAAAGAAAAAQAAAAAAAAA////AAAAAAAlAAAADAAAAAQAAABMAAAAZAAAAAAAAABQAAAAPQEAAHwAAAAAAAAAUAAAAD4BAAAtAAAAIQDwAAAAAAAAAAAAAACAPwAAAAAAAAAAAACAPwAAAAAAAAAAAAAAAAAAAAAAAAAAAAAAAAAAAAAAAAAAJQAAAAwAAAAAAACAKAAAAAwAAAAEAAAAJwAAABgAAAAEAAAAAAAAAP///wAAAAAAJQAAAAwAAAAEAAAATAAAAGQAAAAJAAAAUAAAAP8AAABcAAAACQAAAFAAAAD3AAAADQAAACEA8AAAAAAAAAAAAAAAgD8AAAAAAAAAAAAAgD8AAAAAAAAAAAAAAAAAAAAAAAAAAAAAAAAAAAAAAAAAACUAAAAMAAAAAAAAgCgAAAAMAAAABAAAACcAAAAYAAAABAAAAAAAAAD///8AAAAAACUAAAAMAAAABAAAAEwAAABkAAAACQAAAGAAAAD/AAAAbAAAAAkAAABgAAAA9wAAAA0AAAAhAPAAAAAAAAAAAAAAAIA/AAAAAAAAAAAAAIA/AAAAAAAAAAAAAAAAAAAAAAAAAAAAAAAAAAAAAAAAAAAlAAAADAAAAAAAAIAoAAAADAAAAAQAAAAlAAAADAAAAAEAAAAYAAAADAAAAAAAAAASAAAADAAAAAEAAAAeAAAAGAAAAAkAAABgAAAAAAEAAG0AAAAlAAAADAAAAAEAAABUAAAAnAAAAAoAAABgAAAAVAAAAGwAAAABAAAAAACsQTmOq0EKAAAAYAAAAA0AAABMAAAAAAAAAAAAAAAAAAAA//////////9oAAAAUgBlAHAAcgBlAHMAZQBuAHQAYQBuAHQAZQAAAAcAAAAGAAAABwAAAAQAAAAGAAAABQAAAAYAAAAHAAAABAAAAAYAAAAHAAAABAAAAAYAAABLAAAAQAAAADAAAAAFAAAAIAAAAAEAAAABAAAAEAAAAAAAAAAAAAAAPgEAAIAAAAAAAAAAAAAAAD4BAACAAAAAJQAAAAwAAAACAAAAJwAAABgAAAAEAAAAAAAAAP///wAAAAAAJQAAAAwAAAAEAAAATAAAAGQAAAAJAAAAcAAAADQBAAB8AAAACQAAAHAAAAAsAQAADQAAACEA8AAAAAAAAAAAAAAAgD8AAAAAAAAAAAAAgD8AAAAAAAAAAAAAAAAAAAAAAAAAAAAAAAAAAAAAAAAAACUAAAAMAAAAAAAAgCgAAAAMAAAABAAAACUAAAAMAAAAAQAAABgAAAAMAAAAAAAAABIAAAAMAAAAAQAAABYAAAAMAAAAAAAAAFQAAACAAQAACgAAAHAAAAAzAQAAfAAAAAEAAAAAAKxBOY6rQQoAAABwAAAAMwAAAEwAAAAEAAAACQAAAHAAAAA1AQAAfQAAALQAAABGAGkAcgBtAGEAZABvACAAcABvAHIAOgAgAEMAQQBSAEwATwBTACAARgBSAEEATgBDAEkAUwBDAE8AIABJAE0AUABBAEcATABJAEEAVABFAEwATABJACAAQgBBAFIARQBJAFIATwAAAAYAAAADAAAABAAAAAkAAAAGAAAABwAAAAcAAAADAAAABwAAAAcAAAAEAAAAAwAAAAMAAAAHAAAABwAAAAcAAAAFAAAACQAAAAYAAAADAAAABgAAAAcAAAAHAAAACAAAAAcAAAADAAAABgAAAAcAAAAJAAAAAwAAAAMAAAAKAAAABgAAAAcAAAAIAAAABQAAAAMAAAAHAAAABQAAAAYAAAAFAAAABQAAAAMAAAADAAAABwAAAAcAAAAHAAAABgAAAAMAAAAHAAAACQAAABYAAAAMAAAAAAAAACUAAAAMAAAAAgAAAA4AAAAUAAAAAAAAABAAAAAUAAAA</Object>
  <Object Id="idInvalidSigLnImg">AQAAAGwAAAAAAAAAAAAAAD0BAAB/AAAAAAAAAAAAAAC1GgAAuQoAACBFTUYAAAEAgJcAAMoAAAAFAAAAAAAAAAAAAAAAAAAAQAYAAIQDAABYAQAAwQAAAAAAAAAAAAAAAAAAAMA/BQDo8QIACgAAABAAAAAAAAAAAAAAAEsAAAAQAAAAAAAAAAUAAAAeAAAAGAAAAAAAAAAAAAAAPgEAAIAAAAAnAAAAGAAAAAEAAAAAAAAAAAAAAAAAAAAlAAAADAAAAAEAAABMAAAAZAAAAAAAAAAAAAAAPQEAAH8AAAAAAAAAAAAAAD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9AQAAfwAAAAAAAAAAAAAAPgEAAIAAAAAhAPAAAAAAAAAAAAAAAIA/AAAAAAAAAAAAAIA/AAAAAAAAAAAAAAAAAAAAAAAAAAAAAAAAAAAAAAAAAAAlAAAADAAAAAAAAIAoAAAADAAAAAEAAAAnAAAAGAAAAAEAAAAAAAAA8PDwAAAAAAAlAAAADAAAAAEAAABMAAAAZAAAAAAAAAAAAAAAPQEAAH8AAAAAAAAAAAAAAD4BAACAAAAAIQDwAAAAAAAAAAAAAACAPwAAAAAAAAAAAACAPwAAAAAAAAAAAAAAAAAAAAAAAAAAAAAAAAAAAAAAAAAAJQAAAAwAAAAAAACAKAAAAAwAAAABAAAAJwAAABgAAAABAAAAAAAAAPDw8AAAAAAAJQAAAAwAAAABAAAATAAAAGQAAAAAAAAAAAAAAD0BAAB/AAAAAAAAAAAAAAA+AQAAgAAAACEA8AAAAAAAAAAAAAAAgD8AAAAAAAAAAAAAgD8AAAAAAAAAAAAAAAAAAAAAAAAAAAAAAAAAAAAAAAAAACUAAAAMAAAAAAAAgCgAAAAMAAAAAQAAACcAAAAYAAAAAQAAAAAAAADw8PAAAAAAACUAAAAMAAAAAQAAAEwAAABkAAAAAAAAAAAAAAA9AQAAfwAAAAAAAAAAAAAAPgEAAIAAAAAhAPAAAAAAAAAAAAAAAIA/AAAAAAAAAAAAAIA/AAAAAAAAAAAAAAAAAAAAAAAAAAAAAAAAAAAAAAAAAAAlAAAADAAAAAAAAIAoAAAADAAAAAEAAAAnAAAAGAAAAAEAAAAAAAAA////AAAAAAAlAAAADAAAAAEAAABMAAAAZAAAAAAAAAAAAAAAPQEAAH8AAAAAAAAAAAAAAD4BAACAAAAAIQDwAAAAAAAAAAAAAACAPwAAAAAAAAAAAACAPwAAAAAAAAAAAAAAAAAAAAAAAAAAAAAAAAAAAAAAAAAAJQAAAAwAAAAAAACAKAAAAAwAAAABAAAAJwAAABgAAAABAAAAAAAAAP///wAAAAAAJQAAAAwAAAABAAAATAAAAGQAAAAAAAAAAAAAAD0BAAB/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cgAAABEAAAAlAAAADAAAAAEAAABUAAAAqAAAACMAAAAEAAAAcAAAABAAAAABAAAAAACsQTmOq0EjAAAABAAAAA8AAABMAAAAAAAAAAAAAAAAAAAA//////////9sAAAARgBpAHIAbQBhACAAbgBvACAAdgDhAGwAaQBkAGEAAAAGAAAAAwAAAAQAAAAJAAAABgAAAAMAAAAHAAAABwAAAAMAAAAFAAAABgAAAAMAAAADAAAABwAAAAYAAABLAAAAQAAAADAAAAAFAAAAIAAAAAEAAAABAAAAEAAAAAAAAAAAAAAAPgEAAIAAAAAAAAAAAAAAAD4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AKxBOY6r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D4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1aBAPwAAAAAAAAAAmDZBPwAAJEIAAMhBJAAAACQAAADVoEA/AAAAAAAAAACYNkE/AAAkQgAAyEEEAAAAcwAAAAwAAAAAAAAADQAAABAAAAApAAAAGQ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G0AAAA9AAAAAAAAACEAAAAIAAAAYgAAAAwAAAABAAAAFQAAAAwAAAAEAAAAFQAAAAwAAAAEAAAAUQAAAFx2AAApAAAAGQAAAHoAAABGAAAAAAAAAAAAAAAAAAAAAAAAAOMAAACAAAAAUAAAAAwEAABcBAAAAHIAAAAAAAAgAMwAbQAAAD0AAAAoAAAA4wAAAIAAAAABAAgAAAAAAAAAAAAAAAAAAAAAAPkAAAAAAAAAAAAAAP///wD5+fkAm5ubAEdHRwAREREACgoKAEFBQQCUlJQA+Pj4AGRkZAA0NDQALy8vADExMQA9PT0AsbGxALq6ugBNTU0AS0tLAFlZWQB7e3sAvLy8APr6+gD8/PwAXFxcADIyMgBTU1MA8/PzAPf39wCampoAQEBAAA0NDQALCwsAhoaGAOnp6QD+/v4AnZ2dADo6OgAFBQUABgYGAK+vrwAODg4AwcHBAMLCwgAcHBwAKysrAA8PDwCjo6MA0tLSAKCgoAAICAgAcHBwAOrq6gAhISEAGRkZAH5+fgAjIyMAXl5eANDQ0AAlJSUAi4uLAF1dXQA8PDwA+/v7AObm5gAMDAwAZWVlAAkJCQASEhIA/f39AGtrawAmJiYAMzMzAGBgYABiYmIAUlJSABcXFwDk5OQAkpKSAC0tLQBtbW0AgICAAGxsbAAiIiIAfX19AFtbWwCtra0At7e3AIqKigD09PQAnJycAB4eHgC4uLgAJCQkABAQEACNjY0Ac3NzAIKCggDR0dEA5+fnAMDAwACmpqYA4+PjAGpqagDHx8cAd3d3AHl5eQDu7u4Av7+/AFFRUQATExMAV1dXAGZmZgDT09MAoaGhAHR0dACzs7MAFRUVAEVFRQA2NjYABwcHAB0dHQDc3NwAq6urAG9vbwClpaUAAwMDAM/PzwAUFBQAh4eHAMPDwwBJSUkAzc3NALa2tgCJiYkAysrKAJeXlwCpqakA29vbAHV1dQAWFhYAmZmZAENDQwBPT08AmJiYAJaWlgBOTk4Azs7OAAEBAQDIyMgA9vb2AJ+fnwBpaWkAvb29AOLi4gAaGhoA1NTUAPLy8gCqqqoAy8vLAAICAgAEBAQA39/fAO3t7QBCQkIAGBgYACwsLADa2toAf39/ADc3NwCVlZUATExMACgoKAC5ubkAzMzMAI+PjwCOjo4A2NjYALu7uwA5OTkA6OjoAHFxcQBYWFgA4eHhAFpaWgA4ODgA7OzsAMnJyQA/Pz8A19fXACkpKQB8fHwAtbW1AOXl5QCurq4AICAgAN7e3gBnZ2cAJycnADs7OwDg4OAAVFRUAJOTkwBycnIASkpKALCwsACkpKQAhISEAHp6egCBgYEAMDAwANnZ2QDx8fEA3d3dANbW1gA1NTUAKioqAKKiogBhYWEAxsbGAOvr6wDV1dUArKysAF9fXwDFxcUAxMTEAKenpwA+Pj4AdnZ2AIyMjACysrIAeHh4AB8fHwBjY2MARkZGAG5ubgBISEgA8PDwAERERACIiIgAnp6eAIODgwAbGxsAUFBQAL6+vgCoqKgA7+/vAC4uLgD19fU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WHAEBAQEBAQEcPwEBAQEBAQEBFpYBAQEBAQEBAReWAQEBAQEBAfhZAQEBAQEBAQEBAQEWnT8BAQEBAQEBAQEBAQEWnZYBAQEBAQEBAQEBomTmrYftAQEBAQEBAQEBAQEBAQEBAQEBAQEBAQFF+EUBAQEBHJ1FAQEBAQEBAQEBAQEBHJ0cAQEBAQEBnRcBAQEBAQEBAQEBAQEBAQEBAQEBAQEBAQEBAQEBAQEBAQEBAQEBAQEBAQEBAQEBAQEBAQEBAQEB+D8BAQEBAQEBAQEBAQEBAQEAAQEBAQEBAQEBAQEBAR8AAADdAQEB9pQAAE8BAQEBAU0GAAChIgEBAQEB6QAAAIIBAQEBJgAAAMEBAQEBAQEBAbAAAAAzAQEBAQEBAQEBAT0AAAAMAQEBAQEBggSgAAAAAAAAII8vFwEBAQHwAAAAAAAAAAAAAIMBAWoAAAB8AQF8AAAACAEBAQEBAQEBAQGzAAAAkgEBAYUAAAAZAQEBAQEBAQGvAAAAAAAAAAAAAADrAQEBu34AAAAAAAAAAADDAQGcMgAAAAAAAAAAAC4BAbIAAAD3AQEBAQEBAQEBAQEBAQEAAQEBAQEBAQEBAQEBAQAAAAD0AQEBZgAAAIABAQEBATcAAAAA0QEBAQEB6gAAAPUBAQEWAAAAAL0BAQEBAQEBARAAAAAmAQEBAQEBAQEBAQAAAAC4AQEBAdTXAAAAAAAAAAAAAAAAuQEBAQHsAAAAAAAAAAAAAPIBARMAAACPAQGIAAAAvgEBAQEBAQEBAboAAAAAVAEBAY0AAAB1AQEBAQEBAQE+AAAAAAAAAAAAAADqAQEBFAAAAAAAAAAAAAAAPwGwAAAAAAAAAAAAAADcAfAAAABeAQEBAQEBAQEBAQEBAQEAAQEBAQEBAQEBAQEBAQAAAABsAQEBZgAAAHUBAQEBAfIAAAAAwwEBAQEB6gAAAIkBAQEWAAAAAL0BAQEBAQEBASMGAAAAKgEBAQEBAQEBDwAAAABsAQEBih8AAAAAAAAAAAAAAAAARAEBAQEEAAAAAAAAAAAAAF0BARMAAACPAQFrAAAAALQBAQEBAQEBAbAAAAAA1QEBAR0AAAB1AQEBAQEBAQElAAAAAAAAAAAAAADzAQEBFAAAAAAAAAAAAACgRQFfAAAAAAAAAAAAAAAbAZcAAAAFAQEBAQEBAQEBAQEBAQEAAQEBAQEBAQEBAQEBAQAAAABsAQEBZgAAAHUBAQEBnAAAAAAAADABAQEB7gAAAIkBAQEWAAAAAL0BAQEBAQEBAQFJAAAAmAEBAQEBAQEBbQAAAB8BAQE/jAAAAAAAbfBksoZ5AAAAbgEBAQEEAAAAXUZGUuszfM4BARMAAACPAQEBswAAAOUBAQEBAQEBAQ0AAACsAQEBAR0AAAB1AQEBAQEBAQElAAAAq87Ozs7Oztl6AQEBFAAAAC5SZ1LrMzNYAQFfAAAAQ1JnUut8fPEBAZcAAAAFAQEBAQEBAQEBAQEBAQEAAQEBAQEBAQEBAQEBAQAAAABsAQEBZgAAAHUBAQEBiwAAAAAAAOsBAQEB7gAAAIkBAQEWAAAAAL0BAQEBAQEBAQHhAAAAdcSnp6enp6exJwAAAMUBAQHpAAAAAMO0AQEBAQHmAAAAbgEBAQEEAAAAuAEBAQEBAQEBARMAAACPAQEBMQAAAKa3p6enp6enhwAAAACGAQEBAR0AAAB1AQEBAQEBAQElAAAA5AEBAQEBAQEBAQEB0AAAAEcBAQEBAQEBAQFfAAAApQEBAQEBAQEBAZcAAAAFAQEBAQEBAQEBAQEBAQEAAQEBAQEBAQEBAQEBAQAAAABsAQEBZgAAAHUBAQEBpQAAAAAAAEEBAQEBjgAAAIkBAQEWAAAAAL0BAQEBAQEBAQEBQQAAAAAAAAAAAAAAAAAAALsBAbQAAAAATAkBAQEBAQEPAAAAbgEBAQHqAAAAEwEBAQEBAQEBARMAAACPAQEBRQAAAAAAAAAAAAAAAAAAAADcAQEBAR0AAAB1AQEBAQEBAQElAAAA5AEBAQEBAQEBAQEB0AAAADsBAQEBAQEBAQFfAAAApQEBAQEBAQEBAZcAAAAFAQEBAQEBAQEBAQEBAQEAAQEBAQEBAQEBAQEBAQAAAABsAQEBZgAAAHUBAQF/AAAAQY4AAAAqAQEBjgAAAIkBAQEWAAAAANMBAQEBAQEBAQEBmAAAAAAAAAAAAAAAAAAAdQEBAe8AAAAAFQEBAQEBAQEPAAAAbgEBAQEEAAAAEwEBAQEBAQEBARMAAACPAQEBAXYAAAAAAAAAAAAAAAAAAAsBAQEBAR0AAAB1AQEBAQEBAQElAAAA5AEBAQEBAQEBAQEB0AAAADsBAQEBAQEBAQFfAAAApQEBAQEBAQEBAZcAAAAFAQEBAQEBAQEBAQEBAQEAAQEBAQEBAQEBAQEBAQAAAABsAQEBZgAAAHUBAQFGAAAAPbIAAAATAQEBpAAAAIkBAQEWAAAAAARLuGeQsQEBAQEBkwAAAAAAAAAAAAAAAAAAYAEBAe4AAAB5AQEBAQEBAQEPAAAAbgEBAQEEAAAAEwEBAQEBAQEBARMAAACPAQEBAZ4AAAAAAAAAAAAAAAAAAJEBAQEBAR0AAAB1AQEBAQEBAQElAAAA5AEBAQEBAQEBAQEB0AAAADsBAQEBAQEBAQFfAAAApQEBAQEBAQEBAZcAAAAFAQEBAQEBAQEBAQEBAQEAAQEBAQEBAQEBAQEBAQAAAABsAQEBZgAAAHUBAQFEAAAA4QEfAAAmRQEBpAAAAIkBAQEWAAAAAAAAAAAAANJ/AQEBAXUAAADTIiIiIrIAAAAAYgEBAYwAAAA9AQEBAbQwcTqwAAAAbgEBAQEEAAAAEwEBAQEBAQEBARMAAACPAQEBARahAACg7SIiIrRaAAAAABsBAQEBAR0AAAB1AQEBAQEBAQElAAAAagEBAQEBAQEBAQEB0AAAAEcBAQEBAQEBAQFfAAAApQEBAQEBAQEBAZcAAAAFAQEBAQEBAQEBAQEBAQEAAQEBAQEBAQEBAQEBAQAAAABsAQEBZgAAAHUBAeAAAAAuAQHrAAAAwgEBpAAAAIkBAQEWAAAAAAAAAAAAAAAAfQEBAXMAAACQAQEBAcsAAAAsAQEBAScAAAAhAQEBAegAAAAAAAAAbgEBAQEEAAAAEwEBAQEBAQEBARMAAACPAQEBAQGSAAAAmQEBAQGPAAAA4wEBAQEBAR0AAAB1AQEBAQEBAQElAAAAw3Z26uzMgzABAQEB0AAAAMYBAQEBAQEBAQFfAAAApQEBAQEBAQEBAZcAAAAFAQEBAQEBAQEBAQEBAQEAAQEBAQEBAQEBAQEBAQAAAABsAQEBZgAAAIABAekAAABpAQHTAAAA6gEBpAAAAIkBAQEWAAAAAHYaEegAAAAAALEBAbEAAAC5AQEBAaUAAABUAQEBI6EAAAAdAQEBAUEAAAAAAAAAbgEBAQEEAAAAuAEBAQEBAQEBARMAAACPAQEBAQGFAAAAOQEBAQEAAAAAcgEBAQEBAR0AAAB1AQEBAQEBAQElAAAAAAAAAAAAACEBAQEB0AAAAMYBAQEBAQEBAQFfAAAApQEBAQEBAQEBAZcAAAAFAQEBAQEBAQEBAQEBAQEAAQEBAQEBAQEBAQEBAQAAAABsAQEBZgAAAIABAScAAADTAQEBRwAAAFkBpAAAAIkBAQEWAAAAANMBAQF7AAAAAKQBAQHDAAAA1AEBMAAAAAB6AQEBAXgAAACwAQEBAU8AAAAAAAAAbQEBAQEEAAAAVQEBAQEBAQEBARMAAACPAQEBAQEjeAAAQQEBAcIAAACUHAEBAQEBAR0AAAB1AQEBAQEBAQElAAAAAAAAAAAAAIEBAQEB0AAAAKwBAQEBAQEBAQFfAAAApQEBAQEBAQEBAZcAAAAFAQEBAQEBAQEBAQEBAQEAAQEBAQEBAQEBAQEBAQAAAABsAQEBZgAAAG4BFQAAANgBAQEBqgAAAI0BpAAAAIkBAQEWAAAAAL0BAQEBQgAAAAAbAQFRAAAAiAEBtQAAAC0BAQEBAegAAADFAQEBAQEBAQEBAQEBAQEBAQEEAAAAGAEBAQEBAQEBARMAAACPAQEBAQEBGAAAAGQBAREAAADMAQEBAQEBAR0AAAB1AQEBAQEBAQElAAAALd9JSUlJGNMBAQEB0AAAAL4BAQEBAQEBAQFfAAAATAEBAQEBAQEBAZcAAAAFAQEBAQEBAQEBAQEBAQEAAQEBAQEBAQEBAQEBAQAAAABsAQEBZgAAAG4BuAAAAK8BAQEB1AAAAAsBpAAAAIkBAQEWAAAAAL0BAQEBrgAAAAB/AQHBAAAAswEBmwAAAFgBAQEBAckAAAA1AQEBAQEBAQEBAQEBAQEBAQEEAAAAPQEBAQEBAQEBARMAAACPAQEBAQEBFQAAANoBFiYAAABWAQEBAQEBAR0AAAB1AQEBAQEBAQElAAAA5wEBAQEBAQEBAQEB0AAAANgBAQEBAQEBAQFfAAAApQEBAQEBAQEBAZcAAAAFAQEBAQEBAQEBAQEBAQEAAQEBAQEBAQEBAQEBAQAAAABsAQEBZgAAAEQBMgAAAJ0BAQEBARIAAACdpAAAAIkBAQEWAAAAAL0BAQEBogAAAABcAQEBRwAAAGtiAAAAAGsBAQEBAdkAAAAA4AEBAQEBAQEBAQEBAQEBAQEEAAAAPQEBAQEBAQEBARMAAACPAQEBAQEBAR8AAB8B5gAAAAABAQEBAQEBAR0AAAB1AQEBAQEBAQElAAAA5AEBAQEBAQEBAQEB0AAAANgBAQEBAQEBAQFfAAAANgEBAQEBAQEBAZcAAAAFAQEBAQEBAQEBAQEBAQEAAQEBAQEBAQEBAQEBAQAAAABsAQEBZgAAAAWyAAAApAEBAQEBAa0AAADljgAAAIkBAQEWAAAAAL0BAQEBEAAAAACCAQEBPAAAAANgAAAAGQEBAQEBAT8GAAAAWxcBAQEBAQEBAQEBAQEBAQEEAAAAOQEBAQEBAQEBARMAAACPAQEBAQEBAZgAAADbbQAAABMBAQEBAQEBAR0AAAB1AQEBAQEBAQElAAAA5AEBAQEBAQEBAQEB0AAAAC0BAQEBAQEBAQFfAAAANgEBAQEBAQEBAZcAAAAFAQEBAQEBAQEBAQEBAQEAAQEBAQEBAQEBAQEBAQAAAABsAQEBZgAAAIy4AAAA4gEBAQEBAQEgAAAtgwAAAIkBAQEWAAAAAL0BAQEB4wAAAABrAQEBwQAAAHZ5AAAAqgEBAQEBAQHRAAAAAA0JAQEBAQEBAUWGHgEBAQEEAAAAOQEBAQEBAQEBARMAAACPAQEBAQEBAdsAAADFlAAAAFcBAQEBAQEBAR0AAAB1AQEBAQEBAQElAAAA5AEBAQEBAQEBAQEB0AAAAC0BAQEBAQEBAQFfAAAAmwEBAQEBAQEBAZcAAAAFAQEBAQEBAQEBAQEBAQEAAQEBAQEBAQEBAQEBAQAAAABsAQEBZgAAAHUmAAB+IwEBAQEBAQFgAAAAWwAAAIkBAQEWAAAAAMDdhN53AAAAALkBAQEBAXcAAAAAAAAAawEBAQEBAQEBDAAAAAAnFDC61E10OScAIBcBAQEEAAAA3wEBAQEBAQEBARMAAACPAQEBAQEBAQGlAAAAAAAABgEBASMvl5eXl98AAAAp2ZeXlyScAQElAAAAVeDg4ODh2+AbAQEB0AAAAKYBAQEBAQEBAQFfAAAAmwEBAQEBAQEBAZcAAAAFAQEBAQEBAQEBAQEBAQEAAQEBAQEBAQEBAQEBAQAAAABsAQEBZgAAAAAAAAATAQEBAQEBAQGxAAAAAAAAAIkBAQEWAAAAAAAAAAAAAAAAALEBAQEBAcoAAAAAAAC8AQEBAQEBAQEB3IwAAAAAAAAAlAAAAAAAHwEBAQEEAAAASQEBAQEBAQEBARMAAACPAQEBAQEBAQHLAAAAAAAASgEBAYQAAAAAAAAAAAAAAAAAAAC8AQElAAAAAAAAAAAAAABQAQEB0AAAAE8BAQEBAQEBAQFfAAAALAEBAQEBAQEBAZcAAAAFAQEBAQEBAQEBAQEBAQEAAQEBAQEBAQEBAQEBAQAAAABsAQEBtAAAAAAAAACCAQEBAQEBAQEBpgAAAAAAAMIBAQFFAAAAAAAAAAAAAAAfggEBAQEBAZ0AAAAAAADZAQEBAQEBAQEBAZ0HAAAAAAAAAAAAAAAAEgEBAQEEAAAA2gEBAQEBAQEBARMAAACPAQEBAQEBAQHWAAAAAAAA2wEBAZkAAAAAAAAAAAAAAAAAAAAMAQElAAAAAAAAAAAAAAAYAQEB0AAAAE8BAQEBAQEBAQFfAAAALAEBAQEBAQEBAZcAAAAFAQEBAQEBAQEBAQEBAQEAAQEBAQEBAQEBAQEBAQAAAAC7AQEBAdcAAAAAodEBAQEBAQEBAQEBYl4AAAAAIBsBAQEBDAAAAAAAAAAn0rBZAQEBAQEBAQGSAAAAAEMWAQEBAQEBAQEBAQEBFbwAAAAAAAAAAL4DAQEBAQFLAAAAUAEBAQEBAQEBAUIAAAC4AQEBAQEBAQEB2AAAAAA1AQEBAdMAAAAAAAAAAAAAAAAAAACPAQFgAAAAAAAAAAAAAACLAQEBIQAAACUBAQEBAQEBAQGNAAAAxgEBAQEBAQEBAXsAAACbAQEBAQEBAQEBAQEBAQEAAQEBAQEBAQEBAQEBAVlxfyIBAQEBAQFAwcHBCQEBAQEBAQEBAQEBAUUiTcFAFgEBAQEBAUDBwcFNY2tFAQEBAQEBAQEBAQEXenFi0xsBAQEBAQEBAQEBAQEBAQHUK1qGWFpkowEBAQEBAQEWp5PVRQEBAQEBAQEBAUV6k4oXAQEBAQEBAQEBCdNiMKcCAQEBAQG0wcHBwcHBwcHBwcHBwU0CAQEBY8HBwcHBwcHBwU0/AQEBAaKTsQIBAQEBAQEBAQEBt5PWHAEBAQEBAQEBAQFNf5yW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XFcvMqQ49ymYBAQHNVL8IPwEBAQEBAQEBAQHOqBRRegEBlc8UTmsBAQEBAQGfUdDRbAEBAYQICAgICAgICAjKGwEBAQEBHK1gkrPSpMXOGwEBAQEBAQEBAVkvSakMvEp9lgEBAQEBAQEBAQEBAQEBAQEBAQEBAQEBAQEBAQEBAQEBAQEBAQEBAQEBAQEBAQEBAQEBAQEBAQEBAQEBAQEBAQEAAQEBAQEBAQEBAQEBAQEBAQEBAQEBAQEBAQEBAQEBAQEBAQEBAQEBAQEBAQEBAQEBAQEBAQEBAQEBAQEBAQEBAS+MAAAAAAAAAACOtAFHAAAAkAEBAQEBAQEBAWMAAAAAygEBXQAAADwBAQEBAQFDAAAABwEBHAAAAAAAAAAAAAAAJAEBAQE3JwAAAAAAAAAAfpgcAQEBAQEBiyYAAAAAAAAAJlgBAQEBAQEBAQEBAQEBAQEBAQEBAQEBAQEBAQEBAQEBAQEBAQEBAQEBAQEBAQEBAQEBAQEBAQEBAQEBAQEBAQEAAQEBAQEBAQEBAQEBAQEBAQEBAQEBAQEBAQEBAQEBAQEBAQEBAQEBAQEBAQEBAQEBAQEBAQEBAQEBAQEBAQEBxQAAAAAAAAAAAAAAxgGoAAAAxwEBAQEBAQEBASEAAAAAyAEBRwAAALABAQEBAXsAAAAAiQEBIgAAAAAAAAAAAAAAXwEBAsYAAAAAAAAAAAAAAAA2yAEBAQFcAAAAAAAAAAAAAADJAQEBAQEBAQEBAQEBAQEBAQEBAQEBAQEBAQEBAQEBAQEBAQEBAQEBAQEBAQEBAQEBAQEBAQEBAQEBAQEBAQEAAQEBAQEBAQEBAQEBAQEBAQEBAQEBAQEBAQEBAQEBAQEBAQEBAQEBAQEBAQEBAQEBAQEBAQEBAQEBAQEBAQFRAAAAAAAAoB9+AAAAAAHEAAAAABwBAQEBAQEBAawAAACmAQEBRwAAALABAQEBAQ4AAAAfAQEBNAAAAAAAAAAAAAAAVgEBdgAAAAAAflMNjAAAAAAALkUBAQExAAAAeD4RSJQAAAAAiAEBAQEBAQEBAQEBAQEBAQEBAQEBAQEBAQEBAQEBAQEBAQEBAQEBAQEBAQEBAQEBAQEBAQEBAQEBAQEBAQEAAQEBAQEBAQEBAQEBAQEBAQEBAQEBAQEBAQEBAQEBAQEBAQEBAQEBAQEBAQEBAQEBAQEBAQEBAQEBAQEBAbEAAAAAALx/IwEjcXAAoAEBvgAAADEBAQEBAQEBmgAAAACvAQEBRwAAALABAQEBZgAAAAC/AQEBNAAAAADAZk3BQGNjAQHCAAAAACcxAgEBAYp3AAAAALgBAQGeAKmZIwEBAaPDAAAABQEBAQEBAQEBAQEBAQEBAQEBAQEBAQEBAQEBAQEBAQEBAQEBAQEBAQEBAQEBAQEBAQEBAQEBAQEBAQEBAQEAAQEBAQEBAQEBAQEBAQEBAQEBAQEBAQEBAQEBAQEBAQEBAQEBAQEBAQEBAQEBAQEBAQEBAQEBAQEBAQEBAbYAAAAAEwEBAQEBAQG3hgEBWAAAADW4ExMTExMTuQAAAACjAQEBRwAAALABAQEBMwAAAAC6AQEBNAAAAACuAQEBAQEBAQENAAAAALsBAQEBAQEBvAAAAACaAQECXAEBAQEBAQGVAAAAAL0BAQEBAQEBAQEBAQEBAQEBAQEBAQEBAQEBAQEBAQEBAQEBAQEBAQEBAQEBAQEBAQEBAQEBAQEBAQEBAQEAAQEBAQEBAQEBAQEBAQEBAQEBAQEBAQEBAQEBAQEBAQEBAQEBAQEBAQEBAQEBAQEBAQEBAQEBAQEBAQEBAQAAAABDFwEBAQEBAQEBAQEBowAAAAAAAAAAAAAAAAAAALMBAQEBRwAAALABAQEjBgAAAG0BAQEBNAAAAACuAQEBAQEBAaMAAAAAGgEBAQEBAQEBtAAAAAC1AQEBAQEBAQEBAQEiAAAAAK0BAQEBAQEBAQEBAQEBAQEBAQEBAQEBAQEBAQEBAQEBAQEBAQEBAQEBAQEBAQEBAQEBAQEBAQEBAQEBAQEAAQEBAQEBAQEBAQEBAQEBAQEBAQEBAQEBAQEBAQEBAQEBAQEBAQEBAQEBAQEBAQEBAQEBAQEBAQEBAQEBhAAAAABzAQEBAQEBAQEBAQEBAUgAAAAAAAAAAAAAAAAAAFoBAQEBRwAAALABAQFhAAAAALEBAQEBNAAAAACuAQEBAQEBAXQAAAAAXAEBAQEBAQEBAQQAAAA4AQEBAQEBAQEBAQEhAAAAALIBAQEBAQEBAQEBAQEBAQEBAQEBAQEBAQEBAQEBAQEBAQEBAQEBAQEBAQEBAQEBAQEBAQEBAQEBAQEBAQEAAQEBAQEBAQEBAQEBAQEBAQEBAQEBAQEBAQEBAQEBAQEBAQEBAQEBAQEBAQEBAQEBAQEBAQEBAQEBAQEBqgAAAACZAQEBAQEBAQEBAQEBAaoAAAB1Eaurq6usAAAAAJYBAQEBRwAAAE4BAa0AAAAAEwEBAQEBNAAAAACuAQEBAQEBASEAAAAAWQEBAQEBAQEBAa8AAAAACQEBAQEBAQEBP2kAAAAAADQBAQEBAQEBAQEBAQEBAQEBAQEBAQEBAQEBAQEBAQEBAQEBAQEBAQEBAQEBAQEBAQEBAQEBAQEBAQEBAQEAAQEBAQEBAQEBAQEBAQEBAQEBAQEBAQEBAQEBAQEBAQEBAQEBAQEBAQEBAQEBAQEBAQEBAQEBAQEBAQEBUQAAAAAiAQEBAQEBAQEBAQEBAaMAAABBAQEBAQGkAAAAdgEBAQEBRwAAAEwtpQAAAACmAgEBAQEBNAAAAACEAQEBAQEBAVIAAAAAAQEBAQEBAQEBAZkAAAAApwEBAQEBAZ2oHwAAAAAAqQEBAQEBAQEBAQEBAQEBAQEBAQEBAQEBAQEBAQEBAQEBAQEBAQEBAQEBAQEBAQEBAQEBAQEBAQEBAQEBAQEAAQEBAQEBAQEBAQEBAQEBAQEBAQEBAQEBAQEBAQEBAQEBAQEBAQEBAQEBAQEBAQEBAQEBAQEBAQEBAQEBUgAAAACdAQEBAQEBAQEBAQEBAQEOAAAAaAEBAQIAAAAAngEBAQEBRwAAAAAAAAAAAAafAQEBAQEBNAAAAACEAQEBAQEBAUoAAAAGAQEBAQEBAQEBAX8AAAAAnwEBAQEcFKAAAAAAAAChogEBAQEBAQEBAQEBAQEBAQEBAQEBAQEBAQEBAQEBAQEBAQEBAQEBAQEBAQEBAQEBAQEBAQEBAQEBAQEBAQEAAQEBAQEBAQEBAQEBAQEBAQEBAQEBAQEBAQEBAQEBAQEBAQEBAQEBAQEBAQEBAQEBAQEBAQEBAQEBAQEBUAAAAAAbAQEBAQEBAQEBAQEBAQGXAAAAZwEBAXIAAAB+CQEBAQEBRwAAAAAAAAAAAAAAbQEBAQEBNAAAAACTAQEBAQEBAZgAAAAfAQEBAQEBAQEBATAAAAAAmQEBAZqbAAAAAAAAAEycAQEBAQEBAQEBAQEBAQEBAQEBAQEBAQEBAQEBAQEBAQEBAQEBAQEBAQEBAQEBAQEBAQEBAQEBAQEBAQEBAQEAAQEBAQEBAQEBAQEBAQEBAQEBAQEBAQEBAQEBAQEBAQEBAQEBAQEBAQEBAQEBAQEBAQEBAQEBAQEBAQEBNwAAAAA0AQEBAQEBAQEBAQEBAQEJAAAAbgEBAY4AAABLAQEBAQEBRwAAAI+QkWFIAAAAAJIBAQEBNAAAAACTAQEBAQEBAVQAAACUAQEBAQEBAQEBAZUAAAAAlQEBloAAAAAAAABBPAEBAQEBAQEBAQEBAQEBAQEBAQEBAQEBAQEBAQEBAQEBAQEBAQEBAQEBAQEBAQEBAQEBAQEBAQEBAQEBAQEBAQEAAQEBAQEBAQEBAQEBAQEBAQEBAQEBAQEBAQEBAQEBAQEBAQEBAQEBAQEBAQEBAQEBAQEBAQEBAQEBAQEBJAAAAACCAQEBAQEBAQEBAQEBAQEBgwAAAIQBWQAAAACFAQEBAQEBRwAAADwBAQEBhgAAAACHAQEBNAAAAAB/AQEBAQEBAYgAAAAAFgEBAQEBAQEBAYkAAAAAigEBiwAAAAAAjI0/AQEBAQEBAQEBAQEBAQEBAQEBAQEBAQEBAQEBAQEBAQEBAQEBAQEBAQEBAQEBAQEBAQEBAQEBAQEBAQEBAQEBAQEAAQEBAQEBAQEBAQEBAQEBAQEBAQEBAQEBAQEBAQEBAQEBAQEBAQEBAQEBAQEBAQEBAQEBAQEBAQEBAQEBegAAAABUAQEBAQEBAQEBAQEBAQEBewAAAHwBfQAAAH4BAQEBAQEBRwAAADwBAQEBAUwAAABgAQEBNAAAAAB/AQEBAQEBAWIAAAAAKgEBAQEBAQEBAXMAAAAAFgEBgAAAAACBAQEBAQEBAQEBAQEBAQEBAQEBAQEBAQEBAQEBAQEBAQEBAQEBAQEBAQEBAQEBAQEBAQEBAQEBAQEBAQEBAQEBAQEBAQEAAQEBAQEBAQEBAQEBAQEBAQEBAQEBAQEBAQEBAQEBAQEBAQEBAQEBAQEBAQEBAQEBAQEBAQEBAQEBAQEBAQUAAABuAQEBAQEBAQEBAQEBAQEBIwAAAHUBdgAAAEkBAQEBAQEBRwAAADwBAQEBAXcAAAAaAQEBNAAAAAA6AQEBAQEBARd4AAAAGAEBAQEBAQEBAXkAAAA4AQEBAAAAAFIBAQEBAQEBAQEBAQEBAQEBAQEBAQEBAQEBAQEBAQEBAQEBAQEBAQEBAQEBAQEBAQEBAQEBAQEBAQEBAQEBAQEBAQEBAQEAAQEBAQEBAQEBAQEBAQEBAQEBAQEBAQEBAQEBAQEBAQEBAQEBAQEBAQEBAQEBAQEBAQEBAQEBAQEBAQEBAWkAAAAAagEBAQEBAQFrbAEBAQEBAW0AAAA6AAAAAGQBAQEBAQEBRwAAADwBAQEBAW4AAABvAQEBNAAAAAA6AQEBAQEBAQFwAAAAAHEBAQEBAQEBcgAAAABzAQEBAAAAAHQBAQEBAQEBAQEBAQEBAQEBAQEBAQEBAQEBAQEBAQEBAQEBAQEBAQEBAQEBAQEBAQEBAQEBAQEBAQEBAQEBAQEBAQEBAQEAAQEBAQEBAQEBAQEBAQEBAQEBAQEBAQEBAQEBAQEBAQEBAQEBAQEBAQEBAQEBAQEBAQEBAQEBAQEBAQEBAVkmAAAAABRFAQEBFlonWwEBAQEBAVwAAABdAAAAXgEBAQEBAQEBRwAAAF8BAQEBYAAAAABhAQEBNAAAAABiAQEBAQEBAQFjAAAAADJkAQEBAQFlAAAAAABmAQEBLAAAAGcBAQEBAWgaAQEBAQEBAQEBAQEBAQEBAQEBAQEBAQEBAQEBAQEBAQEBAQEBAQEBAQEBAQEBAQEBAQEBAQEBAQEBAQEBAQEAAQEBAQEBAQEBAQEBAQEBAQEBAQEBAQEBAQEBAQEBAQEBAQEBAQEBAQEBAQEBAQEBAQEBAQEBAQEBAQEBAQEvAAAAAABBEkIEQwAARAEBAQEBAUUGAAAAAAAARgEBAQEBAQEBRwAAAEhJSktMAAAAAABNAQEBNAAAAAAwAQEBAQEBAQEBTgAAAAAAT1BRUlMAAAAAADMBAQEBVAAAAABVVldYDQAANAEBAQEBAQEBAQEBAQEBAQEBAQEBAQEBAQEBAQEBAQEBAQEBAQEBAQEBAQEBAQEBAQEBAQEBAQEBAQEBAQEAAQEBAQEBAQEBAQEBAQEBAQEBAQEBAQEBAQEBAQEBAQEBAQEBAQEBAQEBAQEBAQEBAQEBAQEBAQEBAQEBAQEBNwAAAAAAAAAAAAAAOAEBAQEBAQE5AAAAAAAAOgEBAQEBAQEBOwAAAAAAAAAAAAAAADwBAQEBNAAAAAAwAQEBAQEBAQEBAT0AAAAAAAAAAAAAAAAAPgEBAQEBPzYAAAAAAAAAAAAAQAEBAQEBAQEBAQEBAQEBAQEBAQEBAQEBAQEBAQEBAQEBAQEBAQEBAQEBAQEBAQEBAQEBAQEBAQEBAQEBAQEAAQEBAQEBAQEBAQEBAQEBAQEBAQEBAQEBAQEBAQEBAQEBAQEBAQEBAQEBAQEBAQEBAQEBAQEBAQEBAQEBAQEBASgpAAAAAAAAAAAgKgEBAQEBAQErAAAAAAAsAQEBAQEBAQEBLQAAAAAAAAAAAAAuLwEBAQEBIgAAAAAwAQEBAQEBAQEBAQExMgAAAAAAAAAAAAAzAQEBAQEBATQ1AAAAAAAAAAA2IwEBAQEBAQEBAQEBAQEBAQEBAQEBAQEBAQEBAQEBAQEBAQEBAQEBAQEBAQEBAQEBAQEBAQEBAQEBAQEBAQEAAQEBAQEBAQEBAQEBAQEBAQEBAQEBAQEBAQEBAQEBAQEBAQEBAQEBAQEBAQEBAQEBAQEBAQEBAQEBAQEBAQEBAQECAwQFAAAGBwgJAQEBAQEBAQEBCgsMDQ4PAQEBAQEBAQEBEBESEhISEhITFBUWAQEBAQEBFxgZDRobAQEBAQEBAQEBAQEBHB0eHwAAACAHISIBAQEBAQEBAQEjJCUmAAAnDh0c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R0RJQwMAAAAiAAAADAAAAP////8iAAAADAAAAP////8lAAAADAAAAA0AAIAoAAAADAAAAAQAAAAiAAAADAAAAP////8iAAAADAAAAP7///8nAAAAGAAAAAQAAAAAAAAA////AAAAAAAlAAAADAAAAAQAAABMAAAAZAAAAAAAAABQAAAAPQEAAHwAAAAAAAAAUAAAAD4BAAAtAAAAIQDwAAAAAAAAAAAAAACAPwAAAAAAAAAAAACAPwAAAAAAAAAAAAAAAAAAAAAAAAAAAAAAAAAAAAAAAAAAJQAAAAwAAAAAAACAKAAAAAwAAAAEAAAAJwAAABgAAAAEAAAAAAAAAP///wAAAAAAJQAAAAwAAAAEAAAATAAAAGQAAAAJAAAAUAAAAP8AAABcAAAACQAAAFAAAAD3AAAADQAAACEA8AAAAAAAAAAAAAAAgD8AAAAAAAAAAAAAgD8AAAAAAAAAAAAAAAAAAAAAAAAAAAAAAAAAAAAAAAAAACUAAAAMAAAAAAAAgCgAAAAMAAAABAAAACcAAAAYAAAABAAAAAAAAAD///8AAAAAACUAAAAMAAAABAAAAEwAAABkAAAACQAAAGAAAAD/AAAAbAAAAAkAAABgAAAA9wAAAA0AAAAhAPAAAAAAAAAAAAAAAIA/AAAAAAAAAAAAAIA/AAAAAAAAAAAAAAAAAAAAAAAAAAAAAAAAAAAAAAAAAAAlAAAADAAAAAAAAIAoAAAADAAAAAQAAAAlAAAADAAAAAEAAAAYAAAADAAAAAAAAAASAAAADAAAAAEAAAAeAAAAGAAAAAkAAABgAAAAAAEAAG0AAAAlAAAADAAAAAEAAABUAAAAnAAAAAoAAABgAAAAVAAAAGwAAAABAAAAAACsQTmOq0EKAAAAYAAAAA0AAABMAAAAAAAAAAAAAAAAAAAA//////////9oAAAAUgBlAHAAcgBlAHMAZQBuAHQAYQBuAHQAZQAAAAcAAAAGAAAABwAAAAQAAAAGAAAABQAAAAYAAAAHAAAABAAAAAYAAAAHAAAABAAAAAYAAABLAAAAQAAAADAAAAAFAAAAIAAAAAEAAAABAAAAEAAAAAAAAAAAAAAAPgEAAIAAAAAAAAAAAAAAAD4BAACAAAAAJQAAAAwAAAACAAAAJwAAABgAAAAEAAAAAAAAAP///wAAAAAAJQAAAAwAAAAEAAAATAAAAGQAAAAJAAAAcAAAADQBAAB8AAAACQAAAHAAAAAsAQAADQAAACEA8AAAAAAAAAAAAAAAgD8AAAAAAAAAAAAAgD8AAAAAAAAAAAAAAAAAAAAAAAAAAAAAAAAAAAAAAAAAACUAAAAMAAAAAAAAgCgAAAAMAAAABAAAACUAAAAMAAAAAQAAABgAAAAMAAAAAAAAABIAAAAMAAAAAQAAABYAAAAMAAAAAAAAAFQAAACAAQAACgAAAHAAAAAzAQAAfAAAAAEAAAAAAKxBOY6rQQoAAABwAAAAMwAAAEwAAAAEAAAACQAAAHAAAAA1AQAAfQAAALQAAABGAGkAcgBtAGEAZABvACAAcABvAHIAOgAgAEMAQQBSAEwATwBTACAARgBSAEEATgBDAEkAUwBDAE8AIABJAE0AUABBAEcATABJAEEAVABFAEwATABJACAAQgBBAFIARQBJAFIATwAAAAYAAAADAAAABAAAAAkAAAAGAAAABwAAAAcAAAADAAAABwAAAAcAAAAEAAAAAwAAAAMAAAAHAAAABwAAAAcAAAAFAAAACQAAAAYAAAADAAAABgAAAAcAAAAHAAAACAAAAAcAAAADAAAABgAAAAcAAAAJAAAAAwAAAAMAAAAKAAAABgAAAAcAAAAIAAAABQAAAAMAAAAHAAAABQAAAAYAAAAFAAAABQAAAAMAAAADAAAABwAAAAcAAAAHAAAABgAAAAMAAAAHAAAACQAAABYAAAAMAAAAAAAAACUAAAAMAAAAAgAAAA4AAAAUAAAAAAAAABAAAAAUAAAA</Object>
</Signature>
</file>

<file path=_xmlsignatures/sig1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UA0BhZ88NgJ8R2mNkq3pH97tpVwYdOZSweRrvHacWew=</DigestValue>
    </Reference>
    <Reference Type="http://www.w3.org/2000/09/xmldsig#Object" URI="#idOfficeObject">
      <DigestMethod Algorithm="http://www.w3.org/2001/04/xmlenc#sha256"/>
      <DigestValue>HKTlNpcq1InSiRrjVvILP2S3FxAtdTNa0PmFY0USTtA=</DigestValue>
    </Reference>
    <Reference Type="http://uri.etsi.org/01903#SignedProperties" URI="#idSignedProperties">
      <Transforms>
        <Transform Algorithm="http://www.w3.org/TR/2001/REC-xml-c14n-20010315"/>
      </Transforms>
      <DigestMethod Algorithm="http://www.w3.org/2001/04/xmlenc#sha256"/>
      <DigestValue>lgbaK4oPDZ2MDxumtr62ei1wqQYo8pyvk3JTAHQILe4=</DigestValue>
    </Reference>
    <Reference Type="http://www.w3.org/2000/09/xmldsig#Object" URI="#idValidSigLnImg">
      <DigestMethod Algorithm="http://www.w3.org/2001/04/xmlenc#sha256"/>
      <DigestValue>4qYBK5/PzAjIkc+2aEy3Yl4tkJioQ2KYaj+eQDrlH/Q=</DigestValue>
    </Reference>
    <Reference Type="http://www.w3.org/2000/09/xmldsig#Object" URI="#idInvalidSigLnImg">
      <DigestMethod Algorithm="http://www.w3.org/2001/04/xmlenc#sha256"/>
      <DigestValue>NsVgn2x/x2uCTATk24Y7Hr/YsGR82yiQef5HGC8rSjo=</DigestValue>
    </Reference>
  </SignedInfo>
  <SignatureValue>AdwpKtACIfZCzj9OxRVmwiV4+/cgI+oltL/48+tEt6bl9YU+TYORtmqbzpG6xCHSP71sbJGK9CzM
fRmQlyivvjEeWtwxMaxZsxgVVADa6o8zv1pQRyw+Hq5VcjrktdR/AVoh6e3Y32MEzbn4BH1AVTGg
LHcmWKgoGlrZ5iratP/e2mL/Oj36Q+MMPsPzZhE8SlKrkKKUV+MQvjSWaMKl9HpxqBzqG2NsISSB
Au8wO7RuqpiguAzj8SPWHTfHaFpApr7Gmr47S9Dgqeu5I9+JaVPaL2wzGnnwSctGRGrVYveuYDsg
3o/WBcVTHOy8zORh3TD5uIJZUbHUDUqMBNAbSw==</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xwBNfkTqW2zGPdOu0x4yCMuLWzX6XxW15KU0QNrxUW8=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PNoOtzGAngUL6s+tgIUOn9z3qrUg1S/iJNtyWMm5dFY=</DigestValue>
      </Reference>
      <Reference URI="/xl/calcChain.xml?ContentType=application/vnd.openxmlformats-officedocument.spreadsheetml.calcChain+xml">
        <DigestMethod Algorithm="http://www.w3.org/2001/04/xmlenc#sha256"/>
        <DigestValue>39tVIsVpzSHIH7etg51vV0YmpYSicYu+yOse9+MocJ4=</DigestValue>
      </Reference>
      <Reference URI="/xl/comments1.xml?ContentType=application/vnd.openxmlformats-officedocument.spreadsheetml.comments+xml">
        <DigestMethod Algorithm="http://www.w3.org/2001/04/xmlenc#sha256"/>
        <DigestValue>ePZPdCw9MG1/zy2olSiAd702VGx5Gp38zKBuh7XVzcs=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fELFnqMc531iehO8E10qUnjU3FFGSSVfKvsVGL702GU=</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iEn2xOWNYn26ijfC0eiHkhdZ8bnQfF/urEn/nw4TNYI=</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iEn2xOWNYn26ijfC0eiHkhdZ8bnQfF/urEn/nw4TNYI=</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iEn2xOWNYn26ijfC0eiHkhdZ8bnQfF/urEn/nw4TNYI=</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iEn2xOWNYn26ijfC0eiHkhdZ8bnQfF/urEn/nw4TNYI=</DigestValue>
      </Reference>
      <Reference URI="/xl/drawings/drawing1.xml?ContentType=application/vnd.openxmlformats-officedocument.drawing+xml">
        <DigestMethod Algorithm="http://www.w3.org/2001/04/xmlenc#sha256"/>
        <DigestValue>zcxcu2VbT5JOC7w1YGQkNDHAF2PqR26VDQGGDBbjiWU=</DigestValue>
      </Reference>
      <Reference URI="/xl/drawings/drawing2.xml?ContentType=application/vnd.openxmlformats-officedocument.drawing+xml">
        <DigestMethod Algorithm="http://www.w3.org/2001/04/xmlenc#sha256"/>
        <DigestValue>0JvWpDNzZ7g7G0Isv+aN7EoHtNEu1m09/hHIM4pnJ3w=</DigestValue>
      </Reference>
      <Reference URI="/xl/drawings/drawing3.xml?ContentType=application/vnd.openxmlformats-officedocument.drawing+xml">
        <DigestMethod Algorithm="http://www.w3.org/2001/04/xmlenc#sha256"/>
        <DigestValue>I3NIlNcdlOB3y4x+L2kFUkvYGY92SZ3E7jFoBuo86R8=</DigestValue>
      </Reference>
      <Reference URI="/xl/drawings/drawing4.xml?ContentType=application/vnd.openxmlformats-officedocument.drawing+xml">
        <DigestMethod Algorithm="http://www.w3.org/2001/04/xmlenc#sha256"/>
        <DigestValue>hFyIEKtNPJRI1WNlVexsV4fCC1hcH8m5cdDbNQ0WnsA=</DigestValue>
      </Reference>
      <Reference URI="/xl/drawings/drawing5.xml?ContentType=application/vnd.openxmlformats-officedocument.drawing+xml">
        <DigestMethod Algorithm="http://www.w3.org/2001/04/xmlenc#sha256"/>
        <DigestValue>DFROn0Py5t1Xyv0hj5Nng9mu5HNIb5YHd0GYP0VZNfQ=</DigestValue>
      </Reference>
      <Reference URI="/xl/drawings/vmlDrawing1.vml?ContentType=application/vnd.openxmlformats-officedocument.vmlDrawing">
        <DigestMethod Algorithm="http://www.w3.org/2001/04/xmlenc#sha256"/>
        <DigestValue>+WhPajrhJP2F3HUyA16GxEUIIrnlLJbf7437Kf7u1SY=</DigestValue>
      </Reference>
      <Reference URI="/xl/drawings/vmlDrawing2.vml?ContentType=application/vnd.openxmlformats-officedocument.vmlDrawing">
        <DigestMethod Algorithm="http://www.w3.org/2001/04/xmlenc#sha256"/>
        <DigestValue>GGXOm4V3N8M8YcCEwu8AKyJ4EhsJo9OPcnB608e22hw=</DigestValue>
      </Reference>
      <Reference URI="/xl/drawings/vmlDrawing3.vml?ContentType=application/vnd.openxmlformats-officedocument.vmlDrawing">
        <DigestMethod Algorithm="http://www.w3.org/2001/04/xmlenc#sha256"/>
        <DigestValue>3V3evP0CFAhG/dxF0K4C7NfJossNd3tVx15h+4yyWDE=</DigestValue>
      </Reference>
      <Reference URI="/xl/drawings/vmlDrawing4.vml?ContentType=application/vnd.openxmlformats-officedocument.vmlDrawing">
        <DigestMethod Algorithm="http://www.w3.org/2001/04/xmlenc#sha256"/>
        <DigestValue>qo9OtR2mN9xe38st5eEPRD48+gIuqCuoZZ/1fh67lYE=</DigestValue>
      </Reference>
      <Reference URI="/xl/drawings/vmlDrawing5.vml?ContentType=application/vnd.openxmlformats-officedocument.vmlDrawing">
        <DigestMethod Algorithm="http://www.w3.org/2001/04/xmlenc#sha256"/>
        <DigestValue>N16ytUYsbZD225sbgWvhrS6kDD9S9CaJILzN7VUpl40=</DigestValue>
      </Reference>
      <Reference URI="/xl/drawings/vmlDrawing6.vml?ContentType=application/vnd.openxmlformats-officedocument.vmlDrawing">
        <DigestMethod Algorithm="http://www.w3.org/2001/04/xmlenc#sha256"/>
        <DigestValue>2I5Jv22DC7xv7wuIMnBGuDY5wdjiM0NRXSXiYO9Erhw=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vSZS/cjH7RHimtAxUGKZuw3Q0JLMpo541afheXBBsDc=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eFMXdoIRh8gSRvPfmle2REC8m3crQ87J2SeLPMGmpGI=</DigestValue>
      </Reference>
      <Reference URI="/xl/externalLinks/externalLink1.xml?ContentType=application/vnd.openxmlformats-officedocument.spreadsheetml.externalLink+xml">
        <DigestMethod Algorithm="http://www.w3.org/2001/04/xmlenc#sha256"/>
        <DigestValue>ucXOCkYjKJ22eVft+yes8nZvLOEvSL/P43WxX0CFqMc=</DigestValue>
      </Reference>
      <Reference URI="/xl/externalLinks/externalLink2.xml?ContentType=application/vnd.openxmlformats-officedocument.spreadsheetml.externalLink+xml">
        <DigestMethod Algorithm="http://www.w3.org/2001/04/xmlenc#sha256"/>
        <DigestValue>Hkx+1VvWdS1KIhkaMWup5NqpsKmVlAwaxO7rNNJQ0Yg=</DigestValue>
      </Reference>
      <Reference URI="/xl/media/image1.png?ContentType=image/png">
        <DigestMethod Algorithm="http://www.w3.org/2001/04/xmlenc#sha256"/>
        <DigestValue>WR3Yh66Wk0zjO7s7bSMB1/nrTWYHFNKOknD+HQhatSk=</DigestValue>
      </Reference>
      <Reference URI="/xl/media/image2.emf?ContentType=image/x-emf">
        <DigestMethod Algorithm="http://www.w3.org/2001/04/xmlenc#sha256"/>
        <DigestValue>6pON5QuA4cKiy2xWLyy1KX4YBqO4B6T8DuhF9Z4vdhQ=</DigestValue>
      </Reference>
      <Reference URI="/xl/media/image3.emf?ContentType=image/x-emf">
        <DigestMethod Algorithm="http://www.w3.org/2001/04/xmlenc#sha256"/>
        <DigestValue>kiEssbxVdGG3/aKWPZTV2nHcU+lhhyM8tECUz2mpa8c=</DigestValue>
      </Reference>
      <Reference URI="/xl/media/image4.emf?ContentType=image/x-emf">
        <DigestMethod Algorithm="http://www.w3.org/2001/04/xmlenc#sha256"/>
        <DigestValue>0BjIDiV629RUeVbzLdhQzLbfUp6et3i7mOicst8vJu0=</DigestValue>
      </Reference>
      <Reference URI="/xl/media/image5.emf?ContentType=image/x-emf">
        <DigestMethod Algorithm="http://www.w3.org/2001/04/xmlenc#sha256"/>
        <DigestValue>d5IuCooNMSI+RxWcam/zEYduplvKUSyQwHxoPRKhxh4=</DigestValue>
      </Reference>
      <Reference URI="/xl/media/image6.emf?ContentType=image/x-emf">
        <DigestMethod Algorithm="http://www.w3.org/2001/04/xmlenc#sha256"/>
        <DigestValue>rHzzt+hGhP9SORCieRUfz+5Q/uvUznA15sYbs3CAWTo=</DigestValue>
      </Reference>
      <Reference URI="/xl/persons/person.xml?ContentType=application/vnd.ms-excel.person+xml">
        <DigestMethod Algorithm="http://www.w3.org/2001/04/xmlenc#sha256"/>
        <DigestValue>RF8ueQHZJp+1LI9PBRgPXx6+pa2HcpGTV3MEP5UI4/E=</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KV0RERGgdjLzj1q7jGVWM4bY91hGLlP8v/5mjY4cYMk=</DigestValue>
      </Reference>
      <Reference URI="/xl/printerSettings/printerSettings3.bin?ContentType=application/vnd.openxmlformats-officedocument.spreadsheetml.printerSettings">
        <DigestMethod Algorithm="http://www.w3.org/2001/04/xmlenc#sha256"/>
        <DigestValue>KV0RERGgdjLzj1q7jGVWM4bY91hGLlP8v/5mjY4cYMk=</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ohCNFOyxsGnIJf7+q+pQFEG9dnZu2oLPKVdZ/jfZL7M=</DigestValue>
      </Reference>
      <Reference URI="/xl/sharedStrings.xml?ContentType=application/vnd.openxmlformats-officedocument.spreadsheetml.sharedStrings+xml">
        <DigestMethod Algorithm="http://www.w3.org/2001/04/xmlenc#sha256"/>
        <DigestValue>RXF8IDZgpvn6+gXON4uNW1ZphsERAn88PCNYmaiG70A=</DigestValue>
      </Reference>
      <Reference URI="/xl/styles.xml?ContentType=application/vnd.openxmlformats-officedocument.spreadsheetml.styles+xml">
        <DigestMethod Algorithm="http://www.w3.org/2001/04/xmlenc#sha256"/>
        <DigestValue>E0Kd6jY1ulGG6swaqTJRzi2R1NvoGt5/oi74MTs1jfQ=</DigestValue>
      </Reference>
      <Reference URI="/xl/theme/theme1.xml?ContentType=application/vnd.openxmlformats-officedocument.theme+xml">
        <DigestMethod Algorithm="http://www.w3.org/2001/04/xmlenc#sha256"/>
        <DigestValue>YNeH5J+J9RxutazRnaWBrYU5Xm5oQzBJ7Lrr3bNNcJw=</DigestValue>
      </Reference>
      <Reference URI="/xl/threadedComments/threadedComment1.xml?ContentType=application/vnd.ms-excel.threadedcomments+xml">
        <DigestMethod Algorithm="http://www.w3.org/2001/04/xmlenc#sha256"/>
        <DigestValue>OtBkZlheM9ksR1aJG7wSak83kuxHkgCC1bnxXhWLQZc=</DigestValue>
      </Reference>
      <Reference URI="/xl/workbook.xml?ContentType=application/vnd.openxmlformats-officedocument.spreadsheetml.sheet.main+xml">
        <DigestMethod Algorithm="http://www.w3.org/2001/04/xmlenc#sha256"/>
        <DigestValue>JztqJauVGBJ6U0adUtxUuVWHAT1Iv6m9gUfimuJwFHo=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np71fPTAZb/vTQl0OwfpLxIUtBW5L9bs7UaYtwY2920=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3/GIRfe/Lme0JpXLJo9kDx/RElduHEffClh74SR2OJM=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qT5sx4MGKlYsVlPMvPZ4NA1uU2Y3b1rNyw2untB1VZc=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nHPw+5hx4RwGoVpoNjxKF5awpzgTSuyJbHpK6hRN3b8=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4rwWNLPK0pamJeE/tvCTqI+xtVab4KYZFcJzWVO6Kv4=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Xvzr484Ulj/tgpZRSSrr8hE9M97eEcQpRD/iYT6vnao=</DigestValue>
      </Reference>
      <Reference URI="/xl/worksheets/sheet1.xml?ContentType=application/vnd.openxmlformats-officedocument.spreadsheetml.worksheet+xml">
        <DigestMethod Algorithm="http://www.w3.org/2001/04/xmlenc#sha256"/>
        <DigestValue>7soP2O00WWlHybIOLbSLjmGGA20LqOlPfxHvLPyrnjk=</DigestValue>
      </Reference>
      <Reference URI="/xl/worksheets/sheet10.xml?ContentType=application/vnd.openxmlformats-officedocument.spreadsheetml.worksheet+xml">
        <DigestMethod Algorithm="http://www.w3.org/2001/04/xmlenc#sha256"/>
        <DigestValue>i4qXTB5bqS07ArqAwsnB5fLBlsEi7Wk3F5uFtGWmmgM=</DigestValue>
      </Reference>
      <Reference URI="/xl/worksheets/sheet11.xml?ContentType=application/vnd.openxmlformats-officedocument.spreadsheetml.worksheet+xml">
        <DigestMethod Algorithm="http://www.w3.org/2001/04/xmlenc#sha256"/>
        <DigestValue>5IdLPq8EJpz0XIVaOXP+lVwLBX6jAOBVIr9EVOjF4C4=</DigestValue>
      </Reference>
      <Reference URI="/xl/worksheets/sheet12.xml?ContentType=application/vnd.openxmlformats-officedocument.spreadsheetml.worksheet+xml">
        <DigestMethod Algorithm="http://www.w3.org/2001/04/xmlenc#sha256"/>
        <DigestValue>7cgP+oXBiiou4jifEJhosUYKfqq8LGhMttMFFPCire4=</DigestValue>
      </Reference>
      <Reference URI="/xl/worksheets/sheet2.xml?ContentType=application/vnd.openxmlformats-officedocument.spreadsheetml.worksheet+xml">
        <DigestMethod Algorithm="http://www.w3.org/2001/04/xmlenc#sha256"/>
        <DigestValue>8jymr5vyQl73KQY1Hq8rbecJ+if/f2sIDhki00RJZJk=</DigestValue>
      </Reference>
      <Reference URI="/xl/worksheets/sheet3.xml?ContentType=application/vnd.openxmlformats-officedocument.spreadsheetml.worksheet+xml">
        <DigestMethod Algorithm="http://www.w3.org/2001/04/xmlenc#sha256"/>
        <DigestValue>tRbLU2/a0rsav0uVgRJfBAB6Y4pqlkHIrUdVbz+MnpQ=</DigestValue>
      </Reference>
      <Reference URI="/xl/worksheets/sheet4.xml?ContentType=application/vnd.openxmlformats-officedocument.spreadsheetml.worksheet+xml">
        <DigestMethod Algorithm="http://www.w3.org/2001/04/xmlenc#sha256"/>
        <DigestValue>EIDmIbsle0IkqU8XLv68Pu71xIX+CRX/67X2ZS5+C8w=</DigestValue>
      </Reference>
      <Reference URI="/xl/worksheets/sheet5.xml?ContentType=application/vnd.openxmlformats-officedocument.spreadsheetml.worksheet+xml">
        <DigestMethod Algorithm="http://www.w3.org/2001/04/xmlenc#sha256"/>
        <DigestValue>gU6FoCI/zJzzi99oHfktGG3hDXHb3kB4ajHGLrfxyJQ=</DigestValue>
      </Reference>
      <Reference URI="/xl/worksheets/sheet6.xml?ContentType=application/vnd.openxmlformats-officedocument.spreadsheetml.worksheet+xml">
        <DigestMethod Algorithm="http://www.w3.org/2001/04/xmlenc#sha256"/>
        <DigestValue>PIMKH2PWo9ePZQyxcRAbsE2SNFOO6rxftW8KgCekHdg=</DigestValue>
      </Reference>
      <Reference URI="/xl/worksheets/sheet7.xml?ContentType=application/vnd.openxmlformats-officedocument.spreadsheetml.worksheet+xml">
        <DigestMethod Algorithm="http://www.w3.org/2001/04/xmlenc#sha256"/>
        <DigestValue>ALHBTcu+FFuUrxvYtwFlZe8tJseCKX0xjN+fpX1dhNY=</DigestValue>
      </Reference>
      <Reference URI="/xl/worksheets/sheet8.xml?ContentType=application/vnd.openxmlformats-officedocument.spreadsheetml.worksheet+xml">
        <DigestMethod Algorithm="http://www.w3.org/2001/04/xmlenc#sha256"/>
        <DigestValue>q9ezLwa4JmJQnRkFOx2fj4crS0gDTeB+pJ8NHwEzYJs=</DigestValue>
      </Reference>
      <Reference URI="/xl/worksheets/sheet9.xml?ContentType=application/vnd.openxmlformats-officedocument.spreadsheetml.worksheet+xml">
        <DigestMethod Algorithm="http://www.w3.org/2001/04/xmlenc#sha256"/>
        <DigestValue>Cs193Q00NzlorybZo/Z843wMVKrx4rThSPppnkCzxBU=</DigestValue>
      </Reference>
    </Manifest>
    <SignatureProperties>
      <SignatureProperty Id="idSignatureTime" Target="#idPackageSignature">
        <mdssi:SignatureTime xmlns:mdssi="http://schemas.openxmlformats.org/package/2006/digital-signature">
          <mdssi:Format>YYYY-MM-DDThh:mm:ssTZD</mdssi:Format>
          <mdssi:Value>2026-03-23T17:23:07Z</mdssi:Value>
        </mdssi:SignatureTime>
      </SignatureProperty>
    </SignatureProperties>
  </Object>
  <Object Id="idOfficeObject">
    <SignatureProperties>
      <SignatureProperty Id="idOfficeV1Details" Target="#idPackageSignature">
        <SignatureInfoV1 xmlns="http://schemas.microsoft.com/office/2006/digsig">
          <SetupID>{FDA0CB4F-60A3-4F93-AFBD-40F6F5164112}</SetupID>
          <SignatureText>Leonardo Alfonzo</SignatureText>
          <SignatureImage/>
          <SignatureComments/>
          <WindowsVersion>10.0</WindowsVersion>
          <OfficeVersion>16.0.19628/27</OfficeVersion>
          <ApplicationVersion>16.0.19628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2026-03-23T17:23:07Z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n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gAzAC8AMAAzAC8AMgAwADIANg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JwAAAAPAAAAdgAAAGIAAACGAAAAAQAAAFVVj0EmtI9BDwAAAHYAAAANAAAATAAAAAAAAAAAAAAAAAAAAP//////////aAAAAFIAZQBwAHIAZQBzAGUAbgB0AGEAbgB0AGUAGnMIAAAABwAAAAgAAAAFAAAABwAAAAYAAAAHAAAABwAAAAQAAAAHAAAABwAAAAQAAAAHAAAASwAAAEAAAAAwAAAABQAAACAAAAABAAAAAQAAABAAAAAAAAAAAAAAAFYBAACgAAAAAAAAAAAAAABWAQAAoAAAACUAAAAMAAAAAgAAACcAAAAYAAAABQAAAAAAAAD///8AAAAAACUAAAAMAAAABQAAAEwAAABkAAAADgAAAIsAAABHAQAAmwAAAA4AAACLAAAAOgEAABEAAAAhAPAAAAAAAAAAAAAAAIA/AAAAAAAAAAAAAIA/AAAAAAAAAAAAAAAAAAAAAAAAAAAAAAAAAAAAAAAAAAAlAAAADAAAAAAAAIAoAAAADAAAAAUAAAAlAAAADAAAAAEAAAAYAAAADAAAAAAAAAASAAAADAAAAAEAAAAWAAAADAAAAAAAAABUAAAAVAEAAA8AAACLAAAARgEAAJsAAAABAAAAVVWPQSa0j0EPAAAAiwAAACwAAABMAAAABAAAAA4AAACLAAAASAEAAJwAAACkAAAARgBpAHIAbQBhAGQAbwAgAHAAbwByADoAIABMAEUATwBOAEEAUgBEAE8AIABSAEEARgBBAEUATAAgAEEATABGAE8ATgBaAE8AIABTAEUARwBPAFYASQBBAAYAAAADAAAABQAAAAsAAAAHAAAACAAAAAgAAAAEAAAACAAAAAgAAAAFAAAAAwAAAAQAAAAGAAAABwAAAAoAAAAKAAAACAAAAAgAAAAJAAAACgAAAAQAAAAIAAAACAAAAAYAAAAIAAAABwAAAAYAAAAEAAAACAAAAAYAAAAGAAAACgAAAAoAAAAHAAAACgAAAAQAAAAHAAAABwAAAAkAAAAKAAAACAAAAAMAAAAIAAAAFgAAAAwAAAAAAAAAJQAAAAwAAAACAAAADgAAABQAAAAAAAAAEAAAABQAAAA=</Object>
  <Object Id="idInvalidSigLnImg">AQAAAGwAAAAAAAAAAAAAAFUBAACfAAAAAAAAAAAAAADwFwAAOwsAACBFTUYAAAEACCA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Sa0j0ExAAAABQAAAA8AAABMAAAAAAAAAAAAAAAAAAAA//////////9sAAAARgBpAHIAbQBhACAAbgBvACAAdgDhAGwAaQBkAGEAAAAGAAAAAwAAAAUAAAALAAAABwAAAAQAAAAHAAAACAAAAAQAAAAGAAAABwAAAAMAAAADAAAACAAAAAcAAABLAAAAQAAAADAAAAAFAAAAIAAAAAEAAAABAAAAEAAAAAAAAAAAAAAAVgEAAKAAAAAAAAAAAAAAAFY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M0AAABWAAAAMAAAADsAAACe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M4AAABXAAAAJQAAAAwAAAAEAAAAVAAAAKwAAAAxAAAAOwAAAMwAAABWAAAAAQAAAFVVj0EmtI9BMQAAADsAAAAQAAAATAAAAAAAAAAAAAAAAAAAAP//////////bAAAAEwAZQBvAG4AYQByAGQAbwAgAEEAbABmAG8AbgB6AG8ACQAAAAoAAAAMAAAACwAAAAoAAAAHAAAADAAAAAwAAAAFAAAADQAAAAUAAAAGAAAADAAAAAsAAAAJAAAADAAAAEsAAABAAAAAMAAAAAUAAAAgAAAAAQAAAAEAAAAQAAAAAAAAAAAAAABWAQAAoAAAAAAAAAAAAAAAVgEAAKAAAAAlAAAADAAAAAIAAAAnAAAAGAAAAAUAAAAAAAAA////AAAAAAAlAAAADAAAAAUAAABMAAAAZAAAAAAAAABhAAAAVQEAAJsAAAAAAAAAYQAAAFY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nAAAAA8AAAB2AAAAYgAAAIYAAAABAAAAVVWPQSa0j0EPAAAAdgAAAA0AAABMAAAAAAAAAAAAAAAAAAAA//////////9oAAAAUgBlAHAAcgBlAHMAZQBuAHQAYQBuAHQAZQAAAAgAAAAHAAAACAAAAAUAAAAHAAAABgAAAAcAAAAHAAAABAAAAAcAAAAHAAAABAAAAAc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1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kO5Vgzk5Y9kECB5Uh6aonUHEkzrNORkywM3Aqhky/vg=</DigestValue>
    </Reference>
    <Reference Type="http://www.w3.org/2000/09/xmldsig#Object" URI="#idOfficeObject">
      <DigestMethod Algorithm="http://www.w3.org/2001/04/xmlenc#sha256"/>
      <DigestValue>VUC/gyOVsghUFRk/p2p6VIGG5nIwgTCdnoMCNSISZuA=</DigestValue>
    </Reference>
    <Reference Type="http://uri.etsi.org/01903#SignedProperties" URI="#idSignedProperties">
      <Transforms>
        <Transform Algorithm="http://www.w3.org/TR/2001/REC-xml-c14n-20010315"/>
      </Transforms>
      <DigestMethod Algorithm="http://www.w3.org/2001/04/xmlenc#sha256"/>
      <DigestValue>Ce6ZdNPDA8Ds/5B+9t75gHPnnQJCEaUfwVhTcei4bds=</DigestValue>
    </Reference>
    <Reference Type="http://www.w3.org/2000/09/xmldsig#Object" URI="#idValidSigLnImg">
      <DigestMethod Algorithm="http://www.w3.org/2001/04/xmlenc#sha256"/>
      <DigestValue>dyPITAMJWBnpAmOZUD+h659idyjvg28bzOXXdqP1wl4=</DigestValue>
    </Reference>
    <Reference Type="http://www.w3.org/2000/09/xmldsig#Object" URI="#idInvalidSigLnImg">
      <DigestMethod Algorithm="http://www.w3.org/2001/04/xmlenc#sha256"/>
      <DigestValue>P9+TH8s78vX9/cA4bzf95yzmUFg7OvBMJ6kRnX9VosA=</DigestValue>
    </Reference>
  </SignedInfo>
  <SignatureValue>hBrAgBB1ou0lWuxeC1+yc4GtZNgOqegojb31VzUDf2BQ9oKCCjPA7IHISh4psacWld0rqw+QdYpb
oU8wjjSCIoqu+RotsN1tbQXJg1iMs/iBw9EvJqWzhhgY2oRdyUC1IPsqNYN/CD5EU981Us3sJbmY
GgyXCYHNW3ZmuvKAuYAss3R2QwXfesWCZbKSlCAHjJofznxYYnaox1G/bgtUlrH+wc1/BkDYyTCm
aMcS1rcCXdeSCEOnfmWQ+vDFPm7RN67d8d0NUFeO1ze7K20DhPqk8AX99PmdZ2KwgA3Ux9EehpWg
43b2nIWaSOdAVgGgtbIu9bNmUhunKmFwmmlKtw==</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xwBNfkTqW2zGPdOu0x4yCMuLWzX6XxW15KU0QNrxUW8=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PNoOtzGAngUL6s+tgIUOn9z3qrUg1S/iJNtyWMm5dFY=</DigestValue>
      </Reference>
      <Reference URI="/xl/calcChain.xml?ContentType=application/vnd.openxmlformats-officedocument.spreadsheetml.calcChain+xml">
        <DigestMethod Algorithm="http://www.w3.org/2001/04/xmlenc#sha256"/>
        <DigestValue>39tVIsVpzSHIH7etg51vV0YmpYSicYu+yOse9+MocJ4=</DigestValue>
      </Reference>
      <Reference URI="/xl/comments1.xml?ContentType=application/vnd.openxmlformats-officedocument.spreadsheetml.comments+xml">
        <DigestMethod Algorithm="http://www.w3.org/2001/04/xmlenc#sha256"/>
        <DigestValue>ePZPdCw9MG1/zy2olSiAd702VGx5Gp38zKBuh7XVzcs=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fELFnqMc531iehO8E10qUnjU3FFGSSVfKvsVGL702GU=</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iEn2xOWNYn26ijfC0eiHkhdZ8bnQfF/urEn/nw4TNYI=</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iEn2xOWNYn26ijfC0eiHkhdZ8bnQfF/urEn/nw4TNYI=</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iEn2xOWNYn26ijfC0eiHkhdZ8bnQfF/urEn/nw4TNYI=</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iEn2xOWNYn26ijfC0eiHkhdZ8bnQfF/urEn/nw4TNYI=</DigestValue>
      </Reference>
      <Reference URI="/xl/drawings/drawing1.xml?ContentType=application/vnd.openxmlformats-officedocument.drawing+xml">
        <DigestMethod Algorithm="http://www.w3.org/2001/04/xmlenc#sha256"/>
        <DigestValue>zcxcu2VbT5JOC7w1YGQkNDHAF2PqR26VDQGGDBbjiWU=</DigestValue>
      </Reference>
      <Reference URI="/xl/drawings/drawing2.xml?ContentType=application/vnd.openxmlformats-officedocument.drawing+xml">
        <DigestMethod Algorithm="http://www.w3.org/2001/04/xmlenc#sha256"/>
        <DigestValue>0JvWpDNzZ7g7G0Isv+aN7EoHtNEu1m09/hHIM4pnJ3w=</DigestValue>
      </Reference>
      <Reference URI="/xl/drawings/drawing3.xml?ContentType=application/vnd.openxmlformats-officedocument.drawing+xml">
        <DigestMethod Algorithm="http://www.w3.org/2001/04/xmlenc#sha256"/>
        <DigestValue>I3NIlNcdlOB3y4x+L2kFUkvYGY92SZ3E7jFoBuo86R8=</DigestValue>
      </Reference>
      <Reference URI="/xl/drawings/drawing4.xml?ContentType=application/vnd.openxmlformats-officedocument.drawing+xml">
        <DigestMethod Algorithm="http://www.w3.org/2001/04/xmlenc#sha256"/>
        <DigestValue>hFyIEKtNPJRI1WNlVexsV4fCC1hcH8m5cdDbNQ0WnsA=</DigestValue>
      </Reference>
      <Reference URI="/xl/drawings/drawing5.xml?ContentType=application/vnd.openxmlformats-officedocument.drawing+xml">
        <DigestMethod Algorithm="http://www.w3.org/2001/04/xmlenc#sha256"/>
        <DigestValue>DFROn0Py5t1Xyv0hj5Nng9mu5HNIb5YHd0GYP0VZNfQ=</DigestValue>
      </Reference>
      <Reference URI="/xl/drawings/vmlDrawing1.vml?ContentType=application/vnd.openxmlformats-officedocument.vmlDrawing">
        <DigestMethod Algorithm="http://www.w3.org/2001/04/xmlenc#sha256"/>
        <DigestValue>+WhPajrhJP2F3HUyA16GxEUIIrnlLJbf7437Kf7u1SY=</DigestValue>
      </Reference>
      <Reference URI="/xl/drawings/vmlDrawing2.vml?ContentType=application/vnd.openxmlformats-officedocument.vmlDrawing">
        <DigestMethod Algorithm="http://www.w3.org/2001/04/xmlenc#sha256"/>
        <DigestValue>GGXOm4V3N8M8YcCEwu8AKyJ4EhsJo9OPcnB608e22hw=</DigestValue>
      </Reference>
      <Reference URI="/xl/drawings/vmlDrawing3.vml?ContentType=application/vnd.openxmlformats-officedocument.vmlDrawing">
        <DigestMethod Algorithm="http://www.w3.org/2001/04/xmlenc#sha256"/>
        <DigestValue>3V3evP0CFAhG/dxF0K4C7NfJossNd3tVx15h+4yyWDE=</DigestValue>
      </Reference>
      <Reference URI="/xl/drawings/vmlDrawing4.vml?ContentType=application/vnd.openxmlformats-officedocument.vmlDrawing">
        <DigestMethod Algorithm="http://www.w3.org/2001/04/xmlenc#sha256"/>
        <DigestValue>qo9OtR2mN9xe38st5eEPRD48+gIuqCuoZZ/1fh67lYE=</DigestValue>
      </Reference>
      <Reference URI="/xl/drawings/vmlDrawing5.vml?ContentType=application/vnd.openxmlformats-officedocument.vmlDrawing">
        <DigestMethod Algorithm="http://www.w3.org/2001/04/xmlenc#sha256"/>
        <DigestValue>N16ytUYsbZD225sbgWvhrS6kDD9S9CaJILzN7VUpl40=</DigestValue>
      </Reference>
      <Reference URI="/xl/drawings/vmlDrawing6.vml?ContentType=application/vnd.openxmlformats-officedocument.vmlDrawing">
        <DigestMethod Algorithm="http://www.w3.org/2001/04/xmlenc#sha256"/>
        <DigestValue>2I5Jv22DC7xv7wuIMnBGuDY5wdjiM0NRXSXiYO9Erhw=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vSZS/cjH7RHimtAxUGKZuw3Q0JLMpo541afheXBBsDc=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eFMXdoIRh8gSRvPfmle2REC8m3crQ87J2SeLPMGmpGI=</DigestValue>
      </Reference>
      <Reference URI="/xl/externalLinks/externalLink1.xml?ContentType=application/vnd.openxmlformats-officedocument.spreadsheetml.externalLink+xml">
        <DigestMethod Algorithm="http://www.w3.org/2001/04/xmlenc#sha256"/>
        <DigestValue>ucXOCkYjKJ22eVft+yes8nZvLOEvSL/P43WxX0CFqMc=</DigestValue>
      </Reference>
      <Reference URI="/xl/externalLinks/externalLink2.xml?ContentType=application/vnd.openxmlformats-officedocument.spreadsheetml.externalLink+xml">
        <DigestMethod Algorithm="http://www.w3.org/2001/04/xmlenc#sha256"/>
        <DigestValue>Hkx+1VvWdS1KIhkaMWup5NqpsKmVlAwaxO7rNNJQ0Yg=</DigestValue>
      </Reference>
      <Reference URI="/xl/media/image1.png?ContentType=image/png">
        <DigestMethod Algorithm="http://www.w3.org/2001/04/xmlenc#sha256"/>
        <DigestValue>WR3Yh66Wk0zjO7s7bSMB1/nrTWYHFNKOknD+HQhatSk=</DigestValue>
      </Reference>
      <Reference URI="/xl/media/image2.emf?ContentType=image/x-emf">
        <DigestMethod Algorithm="http://www.w3.org/2001/04/xmlenc#sha256"/>
        <DigestValue>6pON5QuA4cKiy2xWLyy1KX4YBqO4B6T8DuhF9Z4vdhQ=</DigestValue>
      </Reference>
      <Reference URI="/xl/media/image3.emf?ContentType=image/x-emf">
        <DigestMethod Algorithm="http://www.w3.org/2001/04/xmlenc#sha256"/>
        <DigestValue>kiEssbxVdGG3/aKWPZTV2nHcU+lhhyM8tECUz2mpa8c=</DigestValue>
      </Reference>
      <Reference URI="/xl/media/image4.emf?ContentType=image/x-emf">
        <DigestMethod Algorithm="http://www.w3.org/2001/04/xmlenc#sha256"/>
        <DigestValue>0BjIDiV629RUeVbzLdhQzLbfUp6et3i7mOicst8vJu0=</DigestValue>
      </Reference>
      <Reference URI="/xl/media/image5.emf?ContentType=image/x-emf">
        <DigestMethod Algorithm="http://www.w3.org/2001/04/xmlenc#sha256"/>
        <DigestValue>d5IuCooNMSI+RxWcam/zEYduplvKUSyQwHxoPRKhxh4=</DigestValue>
      </Reference>
      <Reference URI="/xl/media/image6.emf?ContentType=image/x-emf">
        <DigestMethod Algorithm="http://www.w3.org/2001/04/xmlenc#sha256"/>
        <DigestValue>rHzzt+hGhP9SORCieRUfz+5Q/uvUznA15sYbs3CAWTo=</DigestValue>
      </Reference>
      <Reference URI="/xl/persons/person.xml?ContentType=application/vnd.ms-excel.person+xml">
        <DigestMethod Algorithm="http://www.w3.org/2001/04/xmlenc#sha256"/>
        <DigestValue>RF8ueQHZJp+1LI9PBRgPXx6+pa2HcpGTV3MEP5UI4/E=</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KV0RERGgdjLzj1q7jGVWM4bY91hGLlP8v/5mjY4cYMk=</DigestValue>
      </Reference>
      <Reference URI="/xl/printerSettings/printerSettings3.bin?ContentType=application/vnd.openxmlformats-officedocument.spreadsheetml.printerSettings">
        <DigestMethod Algorithm="http://www.w3.org/2001/04/xmlenc#sha256"/>
        <DigestValue>KV0RERGgdjLzj1q7jGVWM4bY91hGLlP8v/5mjY4cYMk=</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ohCNFOyxsGnIJf7+q+pQFEG9dnZu2oLPKVdZ/jfZL7M=</DigestValue>
      </Reference>
      <Reference URI="/xl/sharedStrings.xml?ContentType=application/vnd.openxmlformats-officedocument.spreadsheetml.sharedStrings+xml">
        <DigestMethod Algorithm="http://www.w3.org/2001/04/xmlenc#sha256"/>
        <DigestValue>RXF8IDZgpvn6+gXON4uNW1ZphsERAn88PCNYmaiG70A=</DigestValue>
      </Reference>
      <Reference URI="/xl/styles.xml?ContentType=application/vnd.openxmlformats-officedocument.spreadsheetml.styles+xml">
        <DigestMethod Algorithm="http://www.w3.org/2001/04/xmlenc#sha256"/>
        <DigestValue>E0Kd6jY1ulGG6swaqTJRzi2R1NvoGt5/oi74MTs1jfQ=</DigestValue>
      </Reference>
      <Reference URI="/xl/theme/theme1.xml?ContentType=application/vnd.openxmlformats-officedocument.theme+xml">
        <DigestMethod Algorithm="http://www.w3.org/2001/04/xmlenc#sha256"/>
        <DigestValue>YNeH5J+J9RxutazRnaWBrYU5Xm5oQzBJ7Lrr3bNNcJw=</DigestValue>
      </Reference>
      <Reference URI="/xl/threadedComments/threadedComment1.xml?ContentType=application/vnd.ms-excel.threadedcomments+xml">
        <DigestMethod Algorithm="http://www.w3.org/2001/04/xmlenc#sha256"/>
        <DigestValue>OtBkZlheM9ksR1aJG7wSak83kuxHkgCC1bnxXhWLQZc=</DigestValue>
      </Reference>
      <Reference URI="/xl/workbook.xml?ContentType=application/vnd.openxmlformats-officedocument.spreadsheetml.sheet.main+xml">
        <DigestMethod Algorithm="http://www.w3.org/2001/04/xmlenc#sha256"/>
        <DigestValue>JztqJauVGBJ6U0adUtxUuVWHAT1Iv6m9gUfimuJwFHo=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np71fPTAZb/vTQl0OwfpLxIUtBW5L9bs7UaYtwY2920=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3/GIRfe/Lme0JpXLJo9kDx/RElduHEffClh74SR2OJM=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qT5sx4MGKlYsVlPMvPZ4NA1uU2Y3b1rNyw2untB1VZc=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nHPw+5hx4RwGoVpoNjxKF5awpzgTSuyJbHpK6hRN3b8=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4rwWNLPK0pamJeE/tvCTqI+xtVab4KYZFcJzWVO6Kv4=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Xvzr484Ulj/tgpZRSSrr8hE9M97eEcQpRD/iYT6vnao=</DigestValue>
      </Reference>
      <Reference URI="/xl/worksheets/sheet1.xml?ContentType=application/vnd.openxmlformats-officedocument.spreadsheetml.worksheet+xml">
        <DigestMethod Algorithm="http://www.w3.org/2001/04/xmlenc#sha256"/>
        <DigestValue>7soP2O00WWlHybIOLbSLjmGGA20LqOlPfxHvLPyrnjk=</DigestValue>
      </Reference>
      <Reference URI="/xl/worksheets/sheet10.xml?ContentType=application/vnd.openxmlformats-officedocument.spreadsheetml.worksheet+xml">
        <DigestMethod Algorithm="http://www.w3.org/2001/04/xmlenc#sha256"/>
        <DigestValue>i4qXTB5bqS07ArqAwsnB5fLBlsEi7Wk3F5uFtGWmmgM=</DigestValue>
      </Reference>
      <Reference URI="/xl/worksheets/sheet11.xml?ContentType=application/vnd.openxmlformats-officedocument.spreadsheetml.worksheet+xml">
        <DigestMethod Algorithm="http://www.w3.org/2001/04/xmlenc#sha256"/>
        <DigestValue>5IdLPq8EJpz0XIVaOXP+lVwLBX6jAOBVIr9EVOjF4C4=</DigestValue>
      </Reference>
      <Reference URI="/xl/worksheets/sheet12.xml?ContentType=application/vnd.openxmlformats-officedocument.spreadsheetml.worksheet+xml">
        <DigestMethod Algorithm="http://www.w3.org/2001/04/xmlenc#sha256"/>
        <DigestValue>7cgP+oXBiiou4jifEJhosUYKfqq8LGhMttMFFPCire4=</DigestValue>
      </Reference>
      <Reference URI="/xl/worksheets/sheet2.xml?ContentType=application/vnd.openxmlformats-officedocument.spreadsheetml.worksheet+xml">
        <DigestMethod Algorithm="http://www.w3.org/2001/04/xmlenc#sha256"/>
        <DigestValue>8jymr5vyQl73KQY1Hq8rbecJ+if/f2sIDhki00RJZJk=</DigestValue>
      </Reference>
      <Reference URI="/xl/worksheets/sheet3.xml?ContentType=application/vnd.openxmlformats-officedocument.spreadsheetml.worksheet+xml">
        <DigestMethod Algorithm="http://www.w3.org/2001/04/xmlenc#sha256"/>
        <DigestValue>tRbLU2/a0rsav0uVgRJfBAB6Y4pqlkHIrUdVbz+MnpQ=</DigestValue>
      </Reference>
      <Reference URI="/xl/worksheets/sheet4.xml?ContentType=application/vnd.openxmlformats-officedocument.spreadsheetml.worksheet+xml">
        <DigestMethod Algorithm="http://www.w3.org/2001/04/xmlenc#sha256"/>
        <DigestValue>EIDmIbsle0IkqU8XLv68Pu71xIX+CRX/67X2ZS5+C8w=</DigestValue>
      </Reference>
      <Reference URI="/xl/worksheets/sheet5.xml?ContentType=application/vnd.openxmlformats-officedocument.spreadsheetml.worksheet+xml">
        <DigestMethod Algorithm="http://www.w3.org/2001/04/xmlenc#sha256"/>
        <DigestValue>gU6FoCI/zJzzi99oHfktGG3hDXHb3kB4ajHGLrfxyJQ=</DigestValue>
      </Reference>
      <Reference URI="/xl/worksheets/sheet6.xml?ContentType=application/vnd.openxmlformats-officedocument.spreadsheetml.worksheet+xml">
        <DigestMethod Algorithm="http://www.w3.org/2001/04/xmlenc#sha256"/>
        <DigestValue>PIMKH2PWo9ePZQyxcRAbsE2SNFOO6rxftW8KgCekHdg=</DigestValue>
      </Reference>
      <Reference URI="/xl/worksheets/sheet7.xml?ContentType=application/vnd.openxmlformats-officedocument.spreadsheetml.worksheet+xml">
        <DigestMethod Algorithm="http://www.w3.org/2001/04/xmlenc#sha256"/>
        <DigestValue>ALHBTcu+FFuUrxvYtwFlZe8tJseCKX0xjN+fpX1dhNY=</DigestValue>
      </Reference>
      <Reference URI="/xl/worksheets/sheet8.xml?ContentType=application/vnd.openxmlformats-officedocument.spreadsheetml.worksheet+xml">
        <DigestMethod Algorithm="http://www.w3.org/2001/04/xmlenc#sha256"/>
        <DigestValue>q9ezLwa4JmJQnRkFOx2fj4crS0gDTeB+pJ8NHwEzYJs=</DigestValue>
      </Reference>
      <Reference URI="/xl/worksheets/sheet9.xml?ContentType=application/vnd.openxmlformats-officedocument.spreadsheetml.worksheet+xml">
        <DigestMethod Algorithm="http://www.w3.org/2001/04/xmlenc#sha256"/>
        <DigestValue>Cs193Q00NzlorybZo/Z843wMVKrx4rThSPppnkCzxBU=</DigestValue>
      </Reference>
    </Manifest>
    <SignatureProperties>
      <SignatureProperty Id="idSignatureTime" Target="#idPackageSignature">
        <mdssi:SignatureTime xmlns:mdssi="http://schemas.openxmlformats.org/package/2006/digital-signature">
          <mdssi:Format>YYYY-MM-DDThh:mm:ssTZD</mdssi:Format>
          <mdssi:Value>2026-03-23T17:24:05Z</mdssi:Value>
        </mdssi:SignatureTime>
      </SignatureProperty>
    </SignatureProperties>
  </Object>
  <Object Id="idOfficeObject">
    <SignatureProperties>
      <SignatureProperty Id="idOfficeV1Details" Target="#idPackageSignature">
        <SignatureInfoV1 xmlns="http://schemas.microsoft.com/office/2006/digsig">
          <SetupID>{B67CAD22-088C-45DB-91C3-55614C3774E2}</SetupID>
          <SignatureText>Leonardo Alfonzo</SignatureText>
          <SignatureImage/>
          <SignatureComments/>
          <WindowsVersion>10.0</WindowsVersion>
          <OfficeVersion>16.0.19628/27</OfficeVersion>
          <ApplicationVersion>16.0.19628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2026-03-23T17:24:05Z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n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gAzAC8AMAAzAC8AMgAwADIANg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Bdjh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JwAAAAPAAAAdgAAAGIAAACGAAAAAQAAAFVVj0EmtI9BDwAAAHYAAAANAAAATAAAAAAAAAAAAAAAAAAAAP//////////aAAAAFIAZQBwAHIAZQBzAGUAbgB0AGEAbgB0AGUANaMIAAAABwAAAAgAAAAFAAAABwAAAAYAAAAHAAAABwAAAAQAAAAHAAAABwAAAAQAAAAHAAAASwAAAEAAAAAwAAAABQAAACAAAAABAAAAAQAAABAAAAAAAAAAAAAAAFYBAACgAAAAAAAAAAAAAABWAQAAoAAAACUAAAAMAAAAAgAAACcAAAAYAAAABQAAAAAAAAD///8AAAAAACUAAAAMAAAABQAAAEwAAABkAAAADgAAAIsAAABHAQAAmwAAAA4AAACLAAAAOgEAABEAAAAhAPAAAAAAAAAAAAAAAIA/AAAAAAAAAAAAAIA/AAAAAAAAAAAAAAAAAAAAAAAAAAAAAAAAAAAAAAAAAAAlAAAADAAAAAAAAIAoAAAADAAAAAUAAAAlAAAADAAAAAEAAAAYAAAADAAAAAAAAAASAAAADAAAAAEAAAAWAAAADAAAAAAAAABUAAAAVAEAAA8AAACLAAAARgEAAJsAAAABAAAAVVWPQSa0j0EPAAAAiwAAACwAAABMAAAABAAAAA4AAACLAAAASAEAAJwAAACkAAAARgBpAHIAbQBhAGQAbwAgAHAAbwByADoAIABMAEUATwBOAEEAUgBEAE8AIABSAEEARgBBAEUATAAgAEEATABGAE8ATgBaAE8AIABTAEUARwBPAFYASQBBAAYAAAADAAAABQAAAAsAAAAHAAAACAAAAAgAAAAEAAAACAAAAAgAAAAFAAAAAwAAAAQAAAAGAAAABwAAAAoAAAAKAAAACAAAAAgAAAAJAAAACgAAAAQAAAAIAAAACAAAAAYAAAAIAAAABwAAAAYAAAAEAAAACAAAAAYAAAAGAAAACgAAAAoAAAAHAAAACgAAAAQAAAAHAAAABwAAAAkAAAAKAAAACAAAAAMAAAAIAAAAFgAAAAwAAAAAAAAAJQAAAAwAAAACAAAADgAAABQAAAAAAAAAEAAAABQAAAA=</Object>
  <Object Id="idInvalidSigLnImg">AQAAAGwAAAAAAAAAAAAAAFUBAACfAAAAAAAAAAAAAADwFwAAOwsAACBFTUYAAAEACCA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Sa0j0ExAAAABQAAAA8AAABMAAAAAAAAAAAAAAAAAAAA//////////9sAAAARgBpAHIAbQBhACAAbgBvACAAdgDhAGwAaQBkAGEANFUGAAAAAwAAAAUAAAALAAAABwAAAAQAAAAHAAAACAAAAAQAAAAGAAAABwAAAAMAAAADAAAACAAAAAcAAABLAAAAQAAAADAAAAAFAAAAIAAAAAEAAAABAAAAEAAAAAAAAAAAAAAAVgEAAKAAAAAAAAAAAAAAAFY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DNP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M0AAABWAAAAMAAAADsAAACe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M4AAABXAAAAJQAAAAwAAAAEAAAAVAAAAKwAAAAxAAAAOwAAAMwAAABWAAAAAQAAAFVVj0EmtI9BMQAAADsAAAAQAAAATAAAAAAAAAAAAAAAAAAAAP//////////bAAAAEwAZQBvAG4AYQByAGQAbwAgAEEAbABmAG8AbgB6AG8ACQAAAAoAAAAMAAAACwAAAAoAAAAHAAAADAAAAAwAAAAFAAAADQAAAAUAAAAGAAAADAAAAAsAAAAJAAAADAAAAEsAAABAAAAAMAAAAAUAAAAgAAAAAQAAAAEAAAAQAAAAAAAAAAAAAABWAQAAoAAAAAAAAAAAAAAAVgEAAKAAAAAlAAAADAAAAAIAAAAnAAAAGAAAAAUAAAAAAAAA////AAAAAAAlAAAADAAAAAUAAABMAAAAZAAAAAAAAABhAAAAVQEAAJsAAAAAAAAAYQAAAFY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nAAAAA8AAAB2AAAAYgAAAIYAAAABAAAAVVWPQSa0j0EPAAAAdgAAAA0AAABMAAAAAAAAAAAAAAAAAAAA//////////9oAAAAUgBlAHAAcgBlAHMAZQBuAHQAYQBuAHQAZQAyTggAAAAHAAAACAAAAAUAAAAHAAAABgAAAAcAAAAHAAAABAAAAAcAAAAHAAAABAAAAAc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1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G6g1ntrQRHGI9iiNlVVXhsi2hpgKPU/kKlFPdKIrlz4=</DigestValue>
    </Reference>
    <Reference Type="http://www.w3.org/2000/09/xmldsig#Object" URI="#idOfficeObject">
      <DigestMethod Algorithm="http://www.w3.org/2001/04/xmlenc#sha256"/>
      <DigestValue>qsUTmDpgJCSXS98lfKIoNh4cEKdFL0Y81vcgEX6ufvQ=</DigestValue>
    </Reference>
    <Reference Type="http://uri.etsi.org/01903#SignedProperties" URI="#idSignedProperties">
      <Transforms>
        <Transform Algorithm="http://www.w3.org/TR/2001/REC-xml-c14n-20010315"/>
      </Transforms>
      <DigestMethod Algorithm="http://www.w3.org/2001/04/xmlenc#sha256"/>
      <DigestValue>rG76tbiorLKSfiDHh0ahhmTAu2S18KDOPiUCzExTc6I=</DigestValue>
    </Reference>
    <Reference Type="http://www.w3.org/2000/09/xmldsig#Object" URI="#idValidSigLnImg">
      <DigestMethod Algorithm="http://www.w3.org/2001/04/xmlenc#sha256"/>
      <DigestValue>rsbdPSBl37yCzxaT41Kw8/wJk430foXZb+W06FtRXJQ=</DigestValue>
    </Reference>
    <Reference Type="http://www.w3.org/2000/09/xmldsig#Object" URI="#idInvalidSigLnImg">
      <DigestMethod Algorithm="http://www.w3.org/2001/04/xmlenc#sha256"/>
      <DigestValue>2/psLeYFQmei2JubBxv3Go5o4/nWrmtk+VdzaOYITyQ=</DigestValue>
    </Reference>
  </SignedInfo>
  <SignatureValue>ONeilae3HMgxh2Wye5t8iImvU8z7QwmpVvKJxGQaRucVfkz8NaHyvGswrJZdpyNd2rPDdlxVcSl0
Ig58KtgczpEP3o/c0qfQ6LcOiBX9hg0+XX08NMi3BFHp8CjU7a8TNCFf19+9v+pJZfDQGQEngaZu
euh4dUeFv7lS6R9z4YO6TL1ADHw+u/Ky7HZaqtahv9gHWDdSrSnL0DZaM8OdUgD6mFaE1R25CJjD
7iTyuHo2Ed35tE4CiZiMY3G4Z8uJrtKF+0A8QpyFoAEgqszh+0cOyjUBtXGUtKqIQEP+xQBMKkv7
i7XVTUhntJbdIguQj2Y6iLh2jq2B6ogO8Ij2QQ==</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xwBNfkTqW2zGPdOu0x4yCMuLWzX6XxW15KU0QNrxUW8=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PNoOtzGAngUL6s+tgIUOn9z3qrUg1S/iJNtyWMm5dFY=</DigestValue>
      </Reference>
      <Reference URI="/xl/calcChain.xml?ContentType=application/vnd.openxmlformats-officedocument.spreadsheetml.calcChain+xml">
        <DigestMethod Algorithm="http://www.w3.org/2001/04/xmlenc#sha256"/>
        <DigestValue>39tVIsVpzSHIH7etg51vV0YmpYSicYu+yOse9+MocJ4=</DigestValue>
      </Reference>
      <Reference URI="/xl/comments1.xml?ContentType=application/vnd.openxmlformats-officedocument.spreadsheetml.comments+xml">
        <DigestMethod Algorithm="http://www.w3.org/2001/04/xmlenc#sha256"/>
        <DigestValue>ePZPdCw9MG1/zy2olSiAd702VGx5Gp38zKBuh7XVzcs=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fELFnqMc531iehO8E10qUnjU3FFGSSVfKvsVGL702GU=</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iEn2xOWNYn26ijfC0eiHkhdZ8bnQfF/urEn/nw4TNYI=</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iEn2xOWNYn26ijfC0eiHkhdZ8bnQfF/urEn/nw4TNYI=</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iEn2xOWNYn26ijfC0eiHkhdZ8bnQfF/urEn/nw4TNYI=</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iEn2xOWNYn26ijfC0eiHkhdZ8bnQfF/urEn/nw4TNYI=</DigestValue>
      </Reference>
      <Reference URI="/xl/drawings/drawing1.xml?ContentType=application/vnd.openxmlformats-officedocument.drawing+xml">
        <DigestMethod Algorithm="http://www.w3.org/2001/04/xmlenc#sha256"/>
        <DigestValue>zcxcu2VbT5JOC7w1YGQkNDHAF2PqR26VDQGGDBbjiWU=</DigestValue>
      </Reference>
      <Reference URI="/xl/drawings/drawing2.xml?ContentType=application/vnd.openxmlformats-officedocument.drawing+xml">
        <DigestMethod Algorithm="http://www.w3.org/2001/04/xmlenc#sha256"/>
        <DigestValue>0JvWpDNzZ7g7G0Isv+aN7EoHtNEu1m09/hHIM4pnJ3w=</DigestValue>
      </Reference>
      <Reference URI="/xl/drawings/drawing3.xml?ContentType=application/vnd.openxmlformats-officedocument.drawing+xml">
        <DigestMethod Algorithm="http://www.w3.org/2001/04/xmlenc#sha256"/>
        <DigestValue>I3NIlNcdlOB3y4x+L2kFUkvYGY92SZ3E7jFoBuo86R8=</DigestValue>
      </Reference>
      <Reference URI="/xl/drawings/drawing4.xml?ContentType=application/vnd.openxmlformats-officedocument.drawing+xml">
        <DigestMethod Algorithm="http://www.w3.org/2001/04/xmlenc#sha256"/>
        <DigestValue>hFyIEKtNPJRI1WNlVexsV4fCC1hcH8m5cdDbNQ0WnsA=</DigestValue>
      </Reference>
      <Reference URI="/xl/drawings/drawing5.xml?ContentType=application/vnd.openxmlformats-officedocument.drawing+xml">
        <DigestMethod Algorithm="http://www.w3.org/2001/04/xmlenc#sha256"/>
        <DigestValue>DFROn0Py5t1Xyv0hj5Nng9mu5HNIb5YHd0GYP0VZNfQ=</DigestValue>
      </Reference>
      <Reference URI="/xl/drawings/vmlDrawing1.vml?ContentType=application/vnd.openxmlformats-officedocument.vmlDrawing">
        <DigestMethod Algorithm="http://www.w3.org/2001/04/xmlenc#sha256"/>
        <DigestValue>+WhPajrhJP2F3HUyA16GxEUIIrnlLJbf7437Kf7u1SY=</DigestValue>
      </Reference>
      <Reference URI="/xl/drawings/vmlDrawing2.vml?ContentType=application/vnd.openxmlformats-officedocument.vmlDrawing">
        <DigestMethod Algorithm="http://www.w3.org/2001/04/xmlenc#sha256"/>
        <DigestValue>GGXOm4V3N8M8YcCEwu8AKyJ4EhsJo9OPcnB608e22hw=</DigestValue>
      </Reference>
      <Reference URI="/xl/drawings/vmlDrawing3.vml?ContentType=application/vnd.openxmlformats-officedocument.vmlDrawing">
        <DigestMethod Algorithm="http://www.w3.org/2001/04/xmlenc#sha256"/>
        <DigestValue>3V3evP0CFAhG/dxF0K4C7NfJossNd3tVx15h+4yyWDE=</DigestValue>
      </Reference>
      <Reference URI="/xl/drawings/vmlDrawing4.vml?ContentType=application/vnd.openxmlformats-officedocument.vmlDrawing">
        <DigestMethod Algorithm="http://www.w3.org/2001/04/xmlenc#sha256"/>
        <DigestValue>qo9OtR2mN9xe38st5eEPRD48+gIuqCuoZZ/1fh67lYE=</DigestValue>
      </Reference>
      <Reference URI="/xl/drawings/vmlDrawing5.vml?ContentType=application/vnd.openxmlformats-officedocument.vmlDrawing">
        <DigestMethod Algorithm="http://www.w3.org/2001/04/xmlenc#sha256"/>
        <DigestValue>N16ytUYsbZD225sbgWvhrS6kDD9S9CaJILzN7VUpl40=</DigestValue>
      </Reference>
      <Reference URI="/xl/drawings/vmlDrawing6.vml?ContentType=application/vnd.openxmlformats-officedocument.vmlDrawing">
        <DigestMethod Algorithm="http://www.w3.org/2001/04/xmlenc#sha256"/>
        <DigestValue>2I5Jv22DC7xv7wuIMnBGuDY5wdjiM0NRXSXiYO9Erhw=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vSZS/cjH7RHimtAxUGKZuw3Q0JLMpo541afheXBBsDc=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eFMXdoIRh8gSRvPfmle2REC8m3crQ87J2SeLPMGmpGI=</DigestValue>
      </Reference>
      <Reference URI="/xl/externalLinks/externalLink1.xml?ContentType=application/vnd.openxmlformats-officedocument.spreadsheetml.externalLink+xml">
        <DigestMethod Algorithm="http://www.w3.org/2001/04/xmlenc#sha256"/>
        <DigestValue>ucXOCkYjKJ22eVft+yes8nZvLOEvSL/P43WxX0CFqMc=</DigestValue>
      </Reference>
      <Reference URI="/xl/externalLinks/externalLink2.xml?ContentType=application/vnd.openxmlformats-officedocument.spreadsheetml.externalLink+xml">
        <DigestMethod Algorithm="http://www.w3.org/2001/04/xmlenc#sha256"/>
        <DigestValue>Hkx+1VvWdS1KIhkaMWup5NqpsKmVlAwaxO7rNNJQ0Yg=</DigestValue>
      </Reference>
      <Reference URI="/xl/media/image1.png?ContentType=image/png">
        <DigestMethod Algorithm="http://www.w3.org/2001/04/xmlenc#sha256"/>
        <DigestValue>WR3Yh66Wk0zjO7s7bSMB1/nrTWYHFNKOknD+HQhatSk=</DigestValue>
      </Reference>
      <Reference URI="/xl/media/image2.emf?ContentType=image/x-emf">
        <DigestMethod Algorithm="http://www.w3.org/2001/04/xmlenc#sha256"/>
        <DigestValue>6pON5QuA4cKiy2xWLyy1KX4YBqO4B6T8DuhF9Z4vdhQ=</DigestValue>
      </Reference>
      <Reference URI="/xl/media/image3.emf?ContentType=image/x-emf">
        <DigestMethod Algorithm="http://www.w3.org/2001/04/xmlenc#sha256"/>
        <DigestValue>kiEssbxVdGG3/aKWPZTV2nHcU+lhhyM8tECUz2mpa8c=</DigestValue>
      </Reference>
      <Reference URI="/xl/media/image4.emf?ContentType=image/x-emf">
        <DigestMethod Algorithm="http://www.w3.org/2001/04/xmlenc#sha256"/>
        <DigestValue>0BjIDiV629RUeVbzLdhQzLbfUp6et3i7mOicst8vJu0=</DigestValue>
      </Reference>
      <Reference URI="/xl/media/image5.emf?ContentType=image/x-emf">
        <DigestMethod Algorithm="http://www.w3.org/2001/04/xmlenc#sha256"/>
        <DigestValue>d5IuCooNMSI+RxWcam/zEYduplvKUSyQwHxoPRKhxh4=</DigestValue>
      </Reference>
      <Reference URI="/xl/media/image6.emf?ContentType=image/x-emf">
        <DigestMethod Algorithm="http://www.w3.org/2001/04/xmlenc#sha256"/>
        <DigestValue>rHzzt+hGhP9SORCieRUfz+5Q/uvUznA15sYbs3CAWTo=</DigestValue>
      </Reference>
      <Reference URI="/xl/persons/person.xml?ContentType=application/vnd.ms-excel.person+xml">
        <DigestMethod Algorithm="http://www.w3.org/2001/04/xmlenc#sha256"/>
        <DigestValue>RF8ueQHZJp+1LI9PBRgPXx6+pa2HcpGTV3MEP5UI4/E=</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KV0RERGgdjLzj1q7jGVWM4bY91hGLlP8v/5mjY4cYMk=</DigestValue>
      </Reference>
      <Reference URI="/xl/printerSettings/printerSettings3.bin?ContentType=application/vnd.openxmlformats-officedocument.spreadsheetml.printerSettings">
        <DigestMethod Algorithm="http://www.w3.org/2001/04/xmlenc#sha256"/>
        <DigestValue>KV0RERGgdjLzj1q7jGVWM4bY91hGLlP8v/5mjY4cYMk=</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ohCNFOyxsGnIJf7+q+pQFEG9dnZu2oLPKVdZ/jfZL7M=</DigestValue>
      </Reference>
      <Reference URI="/xl/sharedStrings.xml?ContentType=application/vnd.openxmlformats-officedocument.spreadsheetml.sharedStrings+xml">
        <DigestMethod Algorithm="http://www.w3.org/2001/04/xmlenc#sha256"/>
        <DigestValue>RXF8IDZgpvn6+gXON4uNW1ZphsERAn88PCNYmaiG70A=</DigestValue>
      </Reference>
      <Reference URI="/xl/styles.xml?ContentType=application/vnd.openxmlformats-officedocument.spreadsheetml.styles+xml">
        <DigestMethod Algorithm="http://www.w3.org/2001/04/xmlenc#sha256"/>
        <DigestValue>E0Kd6jY1ulGG6swaqTJRzi2R1NvoGt5/oi74MTs1jfQ=</DigestValue>
      </Reference>
      <Reference URI="/xl/theme/theme1.xml?ContentType=application/vnd.openxmlformats-officedocument.theme+xml">
        <DigestMethod Algorithm="http://www.w3.org/2001/04/xmlenc#sha256"/>
        <DigestValue>YNeH5J+J9RxutazRnaWBrYU5Xm5oQzBJ7Lrr3bNNcJw=</DigestValue>
      </Reference>
      <Reference URI="/xl/threadedComments/threadedComment1.xml?ContentType=application/vnd.ms-excel.threadedcomments+xml">
        <DigestMethod Algorithm="http://www.w3.org/2001/04/xmlenc#sha256"/>
        <DigestValue>OtBkZlheM9ksR1aJG7wSak83kuxHkgCC1bnxXhWLQZc=</DigestValue>
      </Reference>
      <Reference URI="/xl/workbook.xml?ContentType=application/vnd.openxmlformats-officedocument.spreadsheetml.sheet.main+xml">
        <DigestMethod Algorithm="http://www.w3.org/2001/04/xmlenc#sha256"/>
        <DigestValue>JztqJauVGBJ6U0adUtxUuVWHAT1Iv6m9gUfimuJwFHo=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np71fPTAZb/vTQl0OwfpLxIUtBW5L9bs7UaYtwY2920=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3/GIRfe/Lme0JpXLJo9kDx/RElduHEffClh74SR2OJM=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qT5sx4MGKlYsVlPMvPZ4NA1uU2Y3b1rNyw2untB1VZc=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nHPw+5hx4RwGoVpoNjxKF5awpzgTSuyJbHpK6hRN3b8=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4rwWNLPK0pamJeE/tvCTqI+xtVab4KYZFcJzWVO6Kv4=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Xvzr484Ulj/tgpZRSSrr8hE9M97eEcQpRD/iYT6vnao=</DigestValue>
      </Reference>
      <Reference URI="/xl/worksheets/sheet1.xml?ContentType=application/vnd.openxmlformats-officedocument.spreadsheetml.worksheet+xml">
        <DigestMethod Algorithm="http://www.w3.org/2001/04/xmlenc#sha256"/>
        <DigestValue>7soP2O00WWlHybIOLbSLjmGGA20LqOlPfxHvLPyrnjk=</DigestValue>
      </Reference>
      <Reference URI="/xl/worksheets/sheet10.xml?ContentType=application/vnd.openxmlformats-officedocument.spreadsheetml.worksheet+xml">
        <DigestMethod Algorithm="http://www.w3.org/2001/04/xmlenc#sha256"/>
        <DigestValue>i4qXTB5bqS07ArqAwsnB5fLBlsEi7Wk3F5uFtGWmmgM=</DigestValue>
      </Reference>
      <Reference URI="/xl/worksheets/sheet11.xml?ContentType=application/vnd.openxmlformats-officedocument.spreadsheetml.worksheet+xml">
        <DigestMethod Algorithm="http://www.w3.org/2001/04/xmlenc#sha256"/>
        <DigestValue>5IdLPq8EJpz0XIVaOXP+lVwLBX6jAOBVIr9EVOjF4C4=</DigestValue>
      </Reference>
      <Reference URI="/xl/worksheets/sheet12.xml?ContentType=application/vnd.openxmlformats-officedocument.spreadsheetml.worksheet+xml">
        <DigestMethod Algorithm="http://www.w3.org/2001/04/xmlenc#sha256"/>
        <DigestValue>7cgP+oXBiiou4jifEJhosUYKfqq8LGhMttMFFPCire4=</DigestValue>
      </Reference>
      <Reference URI="/xl/worksheets/sheet2.xml?ContentType=application/vnd.openxmlformats-officedocument.spreadsheetml.worksheet+xml">
        <DigestMethod Algorithm="http://www.w3.org/2001/04/xmlenc#sha256"/>
        <DigestValue>8jymr5vyQl73KQY1Hq8rbecJ+if/f2sIDhki00RJZJk=</DigestValue>
      </Reference>
      <Reference URI="/xl/worksheets/sheet3.xml?ContentType=application/vnd.openxmlformats-officedocument.spreadsheetml.worksheet+xml">
        <DigestMethod Algorithm="http://www.w3.org/2001/04/xmlenc#sha256"/>
        <DigestValue>tRbLU2/a0rsav0uVgRJfBAB6Y4pqlkHIrUdVbz+MnpQ=</DigestValue>
      </Reference>
      <Reference URI="/xl/worksheets/sheet4.xml?ContentType=application/vnd.openxmlformats-officedocument.spreadsheetml.worksheet+xml">
        <DigestMethod Algorithm="http://www.w3.org/2001/04/xmlenc#sha256"/>
        <DigestValue>EIDmIbsle0IkqU8XLv68Pu71xIX+CRX/67X2ZS5+C8w=</DigestValue>
      </Reference>
      <Reference URI="/xl/worksheets/sheet5.xml?ContentType=application/vnd.openxmlformats-officedocument.spreadsheetml.worksheet+xml">
        <DigestMethod Algorithm="http://www.w3.org/2001/04/xmlenc#sha256"/>
        <DigestValue>gU6FoCI/zJzzi99oHfktGG3hDXHb3kB4ajHGLrfxyJQ=</DigestValue>
      </Reference>
      <Reference URI="/xl/worksheets/sheet6.xml?ContentType=application/vnd.openxmlformats-officedocument.spreadsheetml.worksheet+xml">
        <DigestMethod Algorithm="http://www.w3.org/2001/04/xmlenc#sha256"/>
        <DigestValue>PIMKH2PWo9ePZQyxcRAbsE2SNFOO6rxftW8KgCekHdg=</DigestValue>
      </Reference>
      <Reference URI="/xl/worksheets/sheet7.xml?ContentType=application/vnd.openxmlformats-officedocument.spreadsheetml.worksheet+xml">
        <DigestMethod Algorithm="http://www.w3.org/2001/04/xmlenc#sha256"/>
        <DigestValue>ALHBTcu+FFuUrxvYtwFlZe8tJseCKX0xjN+fpX1dhNY=</DigestValue>
      </Reference>
      <Reference URI="/xl/worksheets/sheet8.xml?ContentType=application/vnd.openxmlformats-officedocument.spreadsheetml.worksheet+xml">
        <DigestMethod Algorithm="http://www.w3.org/2001/04/xmlenc#sha256"/>
        <DigestValue>q9ezLwa4JmJQnRkFOx2fj4crS0gDTeB+pJ8NHwEzYJs=</DigestValue>
      </Reference>
      <Reference URI="/xl/worksheets/sheet9.xml?ContentType=application/vnd.openxmlformats-officedocument.spreadsheetml.worksheet+xml">
        <DigestMethod Algorithm="http://www.w3.org/2001/04/xmlenc#sha256"/>
        <DigestValue>Cs193Q00NzlorybZo/Z843wMVKrx4rThSPppnkCzxBU=</DigestValue>
      </Reference>
    </Manifest>
    <SignatureProperties>
      <SignatureProperty Id="idSignatureTime" Target="#idPackageSignature">
        <mdssi:SignatureTime xmlns:mdssi="http://schemas.openxmlformats.org/package/2006/digital-signature">
          <mdssi:Format>YYYY-MM-DDThh:mm:ssTZD</mdssi:Format>
          <mdssi:Value>2026-03-23T17:24:32Z</mdssi:Value>
        </mdssi:SignatureTime>
      </SignatureProperty>
    </SignatureProperties>
  </Object>
  <Object Id="idOfficeObject">
    <SignatureProperties>
      <SignatureProperty Id="idOfficeV1Details" Target="#idPackageSignature">
        <SignatureInfoV1 xmlns="http://schemas.microsoft.com/office/2006/digsig">
          <SetupID>{6D259FEC-08E4-4A18-872C-F692874CA898}</SetupID>
          <SignatureText>Leonardo Alfonzo</SignatureText>
          <SignatureImage/>
          <SignatureComments/>
          <WindowsVersion>10.0</WindowsVersion>
          <OfficeVersion>16.0.19628/27</OfficeVersion>
          <ApplicationVersion>16.0.19628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2026-03-23T17:24:32Z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n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gAzAC8AMAAzAC8AMgAwADIANg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Bh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JwAAAAPAAAAdgAAAGIAAACGAAAAAQAAAFVVj0EmtI9BDwAAAHYAAAANAAAATAAAAAAAAAAAAAAAAAAAAP//////////aAAAAFIAZQBwAHIAZQBzAGUAbgB0AGEAbgB0AGUALwAIAAAABwAAAAgAAAAFAAAABwAAAAYAAAAHAAAABwAAAAQAAAAHAAAABwAAAAQAAAAHAAAASwAAAEAAAAAwAAAABQAAACAAAAABAAAAAQAAABAAAAAAAAAAAAAAAFYBAACgAAAAAAAAAAAAAABWAQAAoAAAACUAAAAMAAAAAgAAACcAAAAYAAAABQAAAAAAAAD///8AAAAAACUAAAAMAAAABQAAAEwAAABkAAAADgAAAIsAAABHAQAAmwAAAA4AAACLAAAAOgEAABEAAAAhAPAAAAAAAAAAAAAAAIA/AAAAAAAAAAAAAIA/AAAAAAAAAAAAAAAAAAAAAAAAAAAAAAAAAAAAAAAAAAAlAAAADAAAAAAAAIAoAAAADAAAAAUAAAAlAAAADAAAAAEAAAAYAAAADAAAAAAAAAASAAAADAAAAAEAAAAWAAAADAAAAAAAAABUAAAAVAEAAA8AAACLAAAARgEAAJsAAAABAAAAVVWPQSa0j0EPAAAAiwAAACwAAABMAAAABAAAAA4AAACLAAAASAEAAJwAAACkAAAARgBpAHIAbQBhAGQAbwAgAHAAbwByADoAIABMAEUATwBOAEEAUgBEAE8AIABSAEEARgBBAEUATAAgAEEATABGAE8ATgBaAE8AIABTAEUARwBPAFYASQBBAAYAAAADAAAABQAAAAsAAAAHAAAACAAAAAgAAAAEAAAACAAAAAgAAAAFAAAAAwAAAAQAAAAGAAAABwAAAAoAAAAKAAAACAAAAAgAAAAJAAAACgAAAAQAAAAIAAAACAAAAAYAAAAIAAAABwAAAAYAAAAEAAAACAAAAAYAAAAGAAAACgAAAAoAAAAHAAAACgAAAAQAAAAHAAAABwAAAAkAAAAKAAAACAAAAAMAAAAIAAAAFgAAAAwAAAAAAAAAJQAAAAwAAAACAAAADgAAABQAAAAAAAAAEAAAABQAAAA=</Object>
  <Object Id="idInvalidSigLnImg">AQAAAGwAAAAAAAAAAAAAAFUBAACfAAAAAAAAAAAAAADwFwAAOwsAACBFTUYAAAEACCA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Sa0j0ExAAAABQAAAA8AAABMAAAAAAAAAAAAAAAAAAAA//////////9sAAAARgBpAHIAbQBhACAAbgBvACAAdgDhAGwAaQBkAGEAziAGAAAAAwAAAAUAAAALAAAABwAAAAQAAAAHAAAACAAAAAQAAAAGAAAABwAAAAMAAAADAAAACAAAAAcAAABLAAAAQAAAADAAAAAFAAAAIAAAAAEAAAABAAAAEAAAAAAAAAAAAAAAVgEAAKAAAAAAAAAAAAAAAFY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OSd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M0AAABWAAAAMAAAADsAAACe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M4AAABXAAAAJQAAAAwAAAAEAAAAVAAAAKwAAAAxAAAAOwAAAMwAAABWAAAAAQAAAFVVj0EmtI9BMQAAADsAAAAQAAAATAAAAAAAAAAAAAAAAAAAAP//////////bAAAAEwAZQBvAG4AYQByAGQAbwAgAEEAbABmAG8AbgB6AG8ACQAAAAoAAAAMAAAACwAAAAoAAAAHAAAADAAAAAwAAAAFAAAADQAAAAUAAAAGAAAADAAAAAsAAAAJAAAADAAAAEsAAABAAAAAMAAAAAUAAAAgAAAAAQAAAAEAAAAQAAAAAAAAAAAAAABWAQAAoAAAAAAAAAAAAAAAVgEAAKAAAAAlAAAADAAAAAIAAAAnAAAAGAAAAAUAAAAAAAAA////AAAAAAAlAAAADAAAAAUAAABMAAAAZAAAAAAAAABhAAAAVQEAAJsAAAAAAAAAYQAAAFY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nAAAAA8AAAB2AAAAYgAAAIYAAAABAAAAVVWPQSa0j0EPAAAAdgAAAA0AAABMAAAAAAAAAAAAAAAAAAAA//////////9oAAAAUgBlAHAAcgBlAHMAZQBuAHQAYQBuAHQAZQB3qwgAAAAHAAAACAAAAAUAAAAHAAAABgAAAAcAAAAHAAAABAAAAAcAAAAHAAAABAAAAAc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1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N24IQGpjhZQqyJfOf3ESvl9Xw1O0+n06K7vPIQUJU/o=</DigestValue>
    </Reference>
    <Reference Type="http://www.w3.org/2000/09/xmldsig#Object" URI="#idOfficeObject">
      <DigestMethod Algorithm="http://www.w3.org/2001/04/xmlenc#sha256"/>
      <DigestValue>dqkeDaXvJfI7T1vkMFWcaFGQpzayXA2RORhZR3WOD3Q=</DigestValue>
    </Reference>
    <Reference Type="http://uri.etsi.org/01903#SignedProperties" URI="#idSignedProperties">
      <Transforms>
        <Transform Algorithm="http://www.w3.org/TR/2001/REC-xml-c14n-20010315"/>
      </Transforms>
      <DigestMethod Algorithm="http://www.w3.org/2001/04/xmlenc#sha256"/>
      <DigestValue>DwsCtf/lmjX1D5W3HOO1yMYSK4e/7uizPOBtDi8K9gA=</DigestValue>
    </Reference>
    <Reference Type="http://www.w3.org/2000/09/xmldsig#Object" URI="#idValidSigLnImg">
      <DigestMethod Algorithm="http://www.w3.org/2001/04/xmlenc#sha256"/>
      <DigestValue>gkju0xz3n9yNzyNmQcj/E0QbjVuIOrZMf/rlpRdB3bY=</DigestValue>
    </Reference>
    <Reference Type="http://www.w3.org/2000/09/xmldsig#Object" URI="#idInvalidSigLnImg">
      <DigestMethod Algorithm="http://www.w3.org/2001/04/xmlenc#sha256"/>
      <DigestValue>2/psLeYFQmei2JubBxv3Go5o4/nWrmtk+VdzaOYITyQ=</DigestValue>
    </Reference>
  </SignedInfo>
  <SignatureValue>EZCQL03pOEccxh8MybjlqAYUEkWvkCAysmyWH08VQqRXZ6tLvxTS/6Oeo7H5FCa5QCNJSlTEJQKa
EpuM/5Ezv9y5oUxu0+o2MYA2fg3lwmEi3lnEL8QMLwlIJsnvEvDbvX1X6MmBS2UgOfoqCkZCzKil
9Yqr/BHVf0IWiB8yh/5JVAQ986GBrLf8WNAZlzt/fwe+Q8qqwPuCwd4CB7i0eq9isU5x0YBfih4f
HYvQRVdm/d0s/bSaZo0QQEICOUim9tV/wuV6F4v6zKBHBC/YX1c7L8fmQ7OTeqtZsICRNYzfn7m8
k8hZ0gGtRWZI/iSvoo/pBmvj7tYp8H7yoKvr8A==</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xwBNfkTqW2zGPdOu0x4yCMuLWzX6XxW15KU0QNrxUW8=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PNoOtzGAngUL6s+tgIUOn9z3qrUg1S/iJNtyWMm5dFY=</DigestValue>
      </Reference>
      <Reference URI="/xl/calcChain.xml?ContentType=application/vnd.openxmlformats-officedocument.spreadsheetml.calcChain+xml">
        <DigestMethod Algorithm="http://www.w3.org/2001/04/xmlenc#sha256"/>
        <DigestValue>39tVIsVpzSHIH7etg51vV0YmpYSicYu+yOse9+MocJ4=</DigestValue>
      </Reference>
      <Reference URI="/xl/comments1.xml?ContentType=application/vnd.openxmlformats-officedocument.spreadsheetml.comments+xml">
        <DigestMethod Algorithm="http://www.w3.org/2001/04/xmlenc#sha256"/>
        <DigestValue>ePZPdCw9MG1/zy2olSiAd702VGx5Gp38zKBuh7XVzcs=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fELFnqMc531iehO8E10qUnjU3FFGSSVfKvsVGL702GU=</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iEn2xOWNYn26ijfC0eiHkhdZ8bnQfF/urEn/nw4TNYI=</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iEn2xOWNYn26ijfC0eiHkhdZ8bnQfF/urEn/nw4TNYI=</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iEn2xOWNYn26ijfC0eiHkhdZ8bnQfF/urEn/nw4TNYI=</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iEn2xOWNYn26ijfC0eiHkhdZ8bnQfF/urEn/nw4TNYI=</DigestValue>
      </Reference>
      <Reference URI="/xl/drawings/drawing1.xml?ContentType=application/vnd.openxmlformats-officedocument.drawing+xml">
        <DigestMethod Algorithm="http://www.w3.org/2001/04/xmlenc#sha256"/>
        <DigestValue>zcxcu2VbT5JOC7w1YGQkNDHAF2PqR26VDQGGDBbjiWU=</DigestValue>
      </Reference>
      <Reference URI="/xl/drawings/drawing2.xml?ContentType=application/vnd.openxmlformats-officedocument.drawing+xml">
        <DigestMethod Algorithm="http://www.w3.org/2001/04/xmlenc#sha256"/>
        <DigestValue>0JvWpDNzZ7g7G0Isv+aN7EoHtNEu1m09/hHIM4pnJ3w=</DigestValue>
      </Reference>
      <Reference URI="/xl/drawings/drawing3.xml?ContentType=application/vnd.openxmlformats-officedocument.drawing+xml">
        <DigestMethod Algorithm="http://www.w3.org/2001/04/xmlenc#sha256"/>
        <DigestValue>I3NIlNcdlOB3y4x+L2kFUkvYGY92SZ3E7jFoBuo86R8=</DigestValue>
      </Reference>
      <Reference URI="/xl/drawings/drawing4.xml?ContentType=application/vnd.openxmlformats-officedocument.drawing+xml">
        <DigestMethod Algorithm="http://www.w3.org/2001/04/xmlenc#sha256"/>
        <DigestValue>hFyIEKtNPJRI1WNlVexsV4fCC1hcH8m5cdDbNQ0WnsA=</DigestValue>
      </Reference>
      <Reference URI="/xl/drawings/drawing5.xml?ContentType=application/vnd.openxmlformats-officedocument.drawing+xml">
        <DigestMethod Algorithm="http://www.w3.org/2001/04/xmlenc#sha256"/>
        <DigestValue>DFROn0Py5t1Xyv0hj5Nng9mu5HNIb5YHd0GYP0VZNfQ=</DigestValue>
      </Reference>
      <Reference URI="/xl/drawings/vmlDrawing1.vml?ContentType=application/vnd.openxmlformats-officedocument.vmlDrawing">
        <DigestMethod Algorithm="http://www.w3.org/2001/04/xmlenc#sha256"/>
        <DigestValue>+WhPajrhJP2F3HUyA16GxEUIIrnlLJbf7437Kf7u1SY=</DigestValue>
      </Reference>
      <Reference URI="/xl/drawings/vmlDrawing2.vml?ContentType=application/vnd.openxmlformats-officedocument.vmlDrawing">
        <DigestMethod Algorithm="http://www.w3.org/2001/04/xmlenc#sha256"/>
        <DigestValue>GGXOm4V3N8M8YcCEwu8AKyJ4EhsJo9OPcnB608e22hw=</DigestValue>
      </Reference>
      <Reference URI="/xl/drawings/vmlDrawing3.vml?ContentType=application/vnd.openxmlformats-officedocument.vmlDrawing">
        <DigestMethod Algorithm="http://www.w3.org/2001/04/xmlenc#sha256"/>
        <DigestValue>3V3evP0CFAhG/dxF0K4C7NfJossNd3tVx15h+4yyWDE=</DigestValue>
      </Reference>
      <Reference URI="/xl/drawings/vmlDrawing4.vml?ContentType=application/vnd.openxmlformats-officedocument.vmlDrawing">
        <DigestMethod Algorithm="http://www.w3.org/2001/04/xmlenc#sha256"/>
        <DigestValue>qo9OtR2mN9xe38st5eEPRD48+gIuqCuoZZ/1fh67lYE=</DigestValue>
      </Reference>
      <Reference URI="/xl/drawings/vmlDrawing5.vml?ContentType=application/vnd.openxmlformats-officedocument.vmlDrawing">
        <DigestMethod Algorithm="http://www.w3.org/2001/04/xmlenc#sha256"/>
        <DigestValue>N16ytUYsbZD225sbgWvhrS6kDD9S9CaJILzN7VUpl40=</DigestValue>
      </Reference>
      <Reference URI="/xl/drawings/vmlDrawing6.vml?ContentType=application/vnd.openxmlformats-officedocument.vmlDrawing">
        <DigestMethod Algorithm="http://www.w3.org/2001/04/xmlenc#sha256"/>
        <DigestValue>2I5Jv22DC7xv7wuIMnBGuDY5wdjiM0NRXSXiYO9Erhw=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vSZS/cjH7RHimtAxUGKZuw3Q0JLMpo541afheXBBsDc=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eFMXdoIRh8gSRvPfmle2REC8m3crQ87J2SeLPMGmpGI=</DigestValue>
      </Reference>
      <Reference URI="/xl/externalLinks/externalLink1.xml?ContentType=application/vnd.openxmlformats-officedocument.spreadsheetml.externalLink+xml">
        <DigestMethod Algorithm="http://www.w3.org/2001/04/xmlenc#sha256"/>
        <DigestValue>ucXOCkYjKJ22eVft+yes8nZvLOEvSL/P43WxX0CFqMc=</DigestValue>
      </Reference>
      <Reference URI="/xl/externalLinks/externalLink2.xml?ContentType=application/vnd.openxmlformats-officedocument.spreadsheetml.externalLink+xml">
        <DigestMethod Algorithm="http://www.w3.org/2001/04/xmlenc#sha256"/>
        <DigestValue>Hkx+1VvWdS1KIhkaMWup5NqpsKmVlAwaxO7rNNJQ0Yg=</DigestValue>
      </Reference>
      <Reference URI="/xl/media/image1.png?ContentType=image/png">
        <DigestMethod Algorithm="http://www.w3.org/2001/04/xmlenc#sha256"/>
        <DigestValue>WR3Yh66Wk0zjO7s7bSMB1/nrTWYHFNKOknD+HQhatSk=</DigestValue>
      </Reference>
      <Reference URI="/xl/media/image2.emf?ContentType=image/x-emf">
        <DigestMethod Algorithm="http://www.w3.org/2001/04/xmlenc#sha256"/>
        <DigestValue>6pON5QuA4cKiy2xWLyy1KX4YBqO4B6T8DuhF9Z4vdhQ=</DigestValue>
      </Reference>
      <Reference URI="/xl/media/image3.emf?ContentType=image/x-emf">
        <DigestMethod Algorithm="http://www.w3.org/2001/04/xmlenc#sha256"/>
        <DigestValue>kiEssbxVdGG3/aKWPZTV2nHcU+lhhyM8tECUz2mpa8c=</DigestValue>
      </Reference>
      <Reference URI="/xl/media/image4.emf?ContentType=image/x-emf">
        <DigestMethod Algorithm="http://www.w3.org/2001/04/xmlenc#sha256"/>
        <DigestValue>0BjIDiV629RUeVbzLdhQzLbfUp6et3i7mOicst8vJu0=</DigestValue>
      </Reference>
      <Reference URI="/xl/media/image5.emf?ContentType=image/x-emf">
        <DigestMethod Algorithm="http://www.w3.org/2001/04/xmlenc#sha256"/>
        <DigestValue>d5IuCooNMSI+RxWcam/zEYduplvKUSyQwHxoPRKhxh4=</DigestValue>
      </Reference>
      <Reference URI="/xl/media/image6.emf?ContentType=image/x-emf">
        <DigestMethod Algorithm="http://www.w3.org/2001/04/xmlenc#sha256"/>
        <DigestValue>rHzzt+hGhP9SORCieRUfz+5Q/uvUznA15sYbs3CAWTo=</DigestValue>
      </Reference>
      <Reference URI="/xl/persons/person.xml?ContentType=application/vnd.ms-excel.person+xml">
        <DigestMethod Algorithm="http://www.w3.org/2001/04/xmlenc#sha256"/>
        <DigestValue>RF8ueQHZJp+1LI9PBRgPXx6+pa2HcpGTV3MEP5UI4/E=</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KV0RERGgdjLzj1q7jGVWM4bY91hGLlP8v/5mjY4cYMk=</DigestValue>
      </Reference>
      <Reference URI="/xl/printerSettings/printerSettings3.bin?ContentType=application/vnd.openxmlformats-officedocument.spreadsheetml.printerSettings">
        <DigestMethod Algorithm="http://www.w3.org/2001/04/xmlenc#sha256"/>
        <DigestValue>KV0RERGgdjLzj1q7jGVWM4bY91hGLlP8v/5mjY4cYMk=</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ohCNFOyxsGnIJf7+q+pQFEG9dnZu2oLPKVdZ/jfZL7M=</DigestValue>
      </Reference>
      <Reference URI="/xl/sharedStrings.xml?ContentType=application/vnd.openxmlformats-officedocument.spreadsheetml.sharedStrings+xml">
        <DigestMethod Algorithm="http://www.w3.org/2001/04/xmlenc#sha256"/>
        <DigestValue>RXF8IDZgpvn6+gXON4uNW1ZphsERAn88PCNYmaiG70A=</DigestValue>
      </Reference>
      <Reference URI="/xl/styles.xml?ContentType=application/vnd.openxmlformats-officedocument.spreadsheetml.styles+xml">
        <DigestMethod Algorithm="http://www.w3.org/2001/04/xmlenc#sha256"/>
        <DigestValue>E0Kd6jY1ulGG6swaqTJRzi2R1NvoGt5/oi74MTs1jfQ=</DigestValue>
      </Reference>
      <Reference URI="/xl/theme/theme1.xml?ContentType=application/vnd.openxmlformats-officedocument.theme+xml">
        <DigestMethod Algorithm="http://www.w3.org/2001/04/xmlenc#sha256"/>
        <DigestValue>YNeH5J+J9RxutazRnaWBrYU5Xm5oQzBJ7Lrr3bNNcJw=</DigestValue>
      </Reference>
      <Reference URI="/xl/threadedComments/threadedComment1.xml?ContentType=application/vnd.ms-excel.threadedcomments+xml">
        <DigestMethod Algorithm="http://www.w3.org/2001/04/xmlenc#sha256"/>
        <DigestValue>OtBkZlheM9ksR1aJG7wSak83kuxHkgCC1bnxXhWLQZc=</DigestValue>
      </Reference>
      <Reference URI="/xl/workbook.xml?ContentType=application/vnd.openxmlformats-officedocument.spreadsheetml.sheet.main+xml">
        <DigestMethod Algorithm="http://www.w3.org/2001/04/xmlenc#sha256"/>
        <DigestValue>JztqJauVGBJ6U0adUtxUuVWHAT1Iv6m9gUfimuJwFHo=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np71fPTAZb/vTQl0OwfpLxIUtBW5L9bs7UaYtwY2920=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3/GIRfe/Lme0JpXLJo9kDx/RElduHEffClh74SR2OJM=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qT5sx4MGKlYsVlPMvPZ4NA1uU2Y3b1rNyw2untB1VZc=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nHPw+5hx4RwGoVpoNjxKF5awpzgTSuyJbHpK6hRN3b8=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4rwWNLPK0pamJeE/tvCTqI+xtVab4KYZFcJzWVO6Kv4=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Xvzr484Ulj/tgpZRSSrr8hE9M97eEcQpRD/iYT6vnao=</DigestValue>
      </Reference>
      <Reference URI="/xl/worksheets/sheet1.xml?ContentType=application/vnd.openxmlformats-officedocument.spreadsheetml.worksheet+xml">
        <DigestMethod Algorithm="http://www.w3.org/2001/04/xmlenc#sha256"/>
        <DigestValue>7soP2O00WWlHybIOLbSLjmGGA20LqOlPfxHvLPyrnjk=</DigestValue>
      </Reference>
      <Reference URI="/xl/worksheets/sheet10.xml?ContentType=application/vnd.openxmlformats-officedocument.spreadsheetml.worksheet+xml">
        <DigestMethod Algorithm="http://www.w3.org/2001/04/xmlenc#sha256"/>
        <DigestValue>i4qXTB5bqS07ArqAwsnB5fLBlsEi7Wk3F5uFtGWmmgM=</DigestValue>
      </Reference>
      <Reference URI="/xl/worksheets/sheet11.xml?ContentType=application/vnd.openxmlformats-officedocument.spreadsheetml.worksheet+xml">
        <DigestMethod Algorithm="http://www.w3.org/2001/04/xmlenc#sha256"/>
        <DigestValue>5IdLPq8EJpz0XIVaOXP+lVwLBX6jAOBVIr9EVOjF4C4=</DigestValue>
      </Reference>
      <Reference URI="/xl/worksheets/sheet12.xml?ContentType=application/vnd.openxmlformats-officedocument.spreadsheetml.worksheet+xml">
        <DigestMethod Algorithm="http://www.w3.org/2001/04/xmlenc#sha256"/>
        <DigestValue>7cgP+oXBiiou4jifEJhosUYKfqq8LGhMttMFFPCire4=</DigestValue>
      </Reference>
      <Reference URI="/xl/worksheets/sheet2.xml?ContentType=application/vnd.openxmlformats-officedocument.spreadsheetml.worksheet+xml">
        <DigestMethod Algorithm="http://www.w3.org/2001/04/xmlenc#sha256"/>
        <DigestValue>8jymr5vyQl73KQY1Hq8rbecJ+if/f2sIDhki00RJZJk=</DigestValue>
      </Reference>
      <Reference URI="/xl/worksheets/sheet3.xml?ContentType=application/vnd.openxmlformats-officedocument.spreadsheetml.worksheet+xml">
        <DigestMethod Algorithm="http://www.w3.org/2001/04/xmlenc#sha256"/>
        <DigestValue>tRbLU2/a0rsav0uVgRJfBAB6Y4pqlkHIrUdVbz+MnpQ=</DigestValue>
      </Reference>
      <Reference URI="/xl/worksheets/sheet4.xml?ContentType=application/vnd.openxmlformats-officedocument.spreadsheetml.worksheet+xml">
        <DigestMethod Algorithm="http://www.w3.org/2001/04/xmlenc#sha256"/>
        <DigestValue>EIDmIbsle0IkqU8XLv68Pu71xIX+CRX/67X2ZS5+C8w=</DigestValue>
      </Reference>
      <Reference URI="/xl/worksheets/sheet5.xml?ContentType=application/vnd.openxmlformats-officedocument.spreadsheetml.worksheet+xml">
        <DigestMethod Algorithm="http://www.w3.org/2001/04/xmlenc#sha256"/>
        <DigestValue>gU6FoCI/zJzzi99oHfktGG3hDXHb3kB4ajHGLrfxyJQ=</DigestValue>
      </Reference>
      <Reference URI="/xl/worksheets/sheet6.xml?ContentType=application/vnd.openxmlformats-officedocument.spreadsheetml.worksheet+xml">
        <DigestMethod Algorithm="http://www.w3.org/2001/04/xmlenc#sha256"/>
        <DigestValue>PIMKH2PWo9ePZQyxcRAbsE2SNFOO6rxftW8KgCekHdg=</DigestValue>
      </Reference>
      <Reference URI="/xl/worksheets/sheet7.xml?ContentType=application/vnd.openxmlformats-officedocument.spreadsheetml.worksheet+xml">
        <DigestMethod Algorithm="http://www.w3.org/2001/04/xmlenc#sha256"/>
        <DigestValue>ALHBTcu+FFuUrxvYtwFlZe8tJseCKX0xjN+fpX1dhNY=</DigestValue>
      </Reference>
      <Reference URI="/xl/worksheets/sheet8.xml?ContentType=application/vnd.openxmlformats-officedocument.spreadsheetml.worksheet+xml">
        <DigestMethod Algorithm="http://www.w3.org/2001/04/xmlenc#sha256"/>
        <DigestValue>q9ezLwa4JmJQnRkFOx2fj4crS0gDTeB+pJ8NHwEzYJs=</DigestValue>
      </Reference>
      <Reference URI="/xl/worksheets/sheet9.xml?ContentType=application/vnd.openxmlformats-officedocument.spreadsheetml.worksheet+xml">
        <DigestMethod Algorithm="http://www.w3.org/2001/04/xmlenc#sha256"/>
        <DigestValue>Cs193Q00NzlorybZo/Z843wMVKrx4rThSPppnkCzxBU=</DigestValue>
      </Reference>
    </Manifest>
    <SignatureProperties>
      <SignatureProperty Id="idSignatureTime" Target="#idPackageSignature">
        <mdssi:SignatureTime xmlns:mdssi="http://schemas.openxmlformats.org/package/2006/digital-signature">
          <mdssi:Format>YYYY-MM-DDThh:mm:ssTZD</mdssi:Format>
          <mdssi:Value>2026-03-23T17:24:49Z</mdssi:Value>
        </mdssi:SignatureTime>
      </SignatureProperty>
    </SignatureProperties>
  </Object>
  <Object Id="idOfficeObject">
    <SignatureProperties>
      <SignatureProperty Id="idOfficeV1Details" Target="#idPackageSignature">
        <SignatureInfoV1 xmlns="http://schemas.microsoft.com/office/2006/digsig">
          <SetupID>{4E9B21C4-2BBA-45CE-91A2-44975691F337}</SetupID>
          <SignatureText>Leonardo Alfonzo</SignatureText>
          <SignatureImage/>
          <SignatureComments/>
          <WindowsVersion>10.0</WindowsVersion>
          <OfficeVersion>16.0.19628/27</OfficeVersion>
          <ApplicationVersion>16.0.19628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2026-03-23T17:24:49Z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n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gAzAC8AMAAzAC8AMgAwADIANg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JwAAAAPAAAAdgAAAGIAAACGAAAAAQAAAFVVj0EmtI9BDwAAAHYAAAANAAAATAAAAAAAAAAAAAAAAAAAAP//////////aAAAAFIAZQBwAHIAZQBzAGUAbgB0AGEAbgB0AGUAAAAIAAAABwAAAAgAAAAFAAAABwAAAAYAAAAHAAAABwAAAAQAAAAHAAAABwAAAAQAAAAHAAAASwAAAEAAAAAwAAAABQAAACAAAAABAAAAAQAAABAAAAAAAAAAAAAAAFYBAACgAAAAAAAAAAAAAABWAQAAoAAAACUAAAAMAAAAAgAAACcAAAAYAAAABQAAAAAAAAD///8AAAAAACUAAAAMAAAABQAAAEwAAABkAAAADgAAAIsAAABHAQAAmwAAAA4AAACLAAAAOgEAABEAAAAhAPAAAAAAAAAAAAAAAIA/AAAAAAAAAAAAAIA/AAAAAAAAAAAAAAAAAAAAAAAAAAAAAAAAAAAAAAAAAAAlAAAADAAAAAAAAIAoAAAADAAAAAUAAAAlAAAADAAAAAEAAAAYAAAADAAAAAAAAAASAAAADAAAAAEAAAAWAAAADAAAAAAAAABUAAAAVAEAAA8AAACLAAAARgEAAJsAAAABAAAAVVWPQSa0j0EPAAAAiwAAACwAAABMAAAABAAAAA4AAACLAAAASAEAAJwAAACkAAAARgBpAHIAbQBhAGQAbwAgAHAAbwByADoAIABMAEUATwBOAEEAUgBEAE8AIABSAEEARgBBAEUATAAgAEEATABGAE8ATgBaAE8AIABTAEUARwBPAFYASQBBAAYAAAADAAAABQAAAAsAAAAHAAAACAAAAAgAAAAEAAAACAAAAAgAAAAFAAAAAwAAAAQAAAAGAAAABwAAAAoAAAAKAAAACAAAAAgAAAAJAAAACgAAAAQAAAAIAAAACAAAAAYAAAAIAAAABwAAAAYAAAAEAAAACAAAAAYAAAAGAAAACgAAAAoAAAAHAAAACgAAAAQAAAAHAAAABwAAAAkAAAAKAAAACAAAAAMAAAAIAAAAFgAAAAwAAAAAAAAAJQAAAAwAAAACAAAADgAAABQAAAAAAAAAEAAAABQAAAA=</Object>
  <Object Id="idInvalidSigLnImg">AQAAAGwAAAAAAAAAAAAAAFUBAACfAAAAAAAAAAAAAADwFwAAOwsAACBFTUYAAAEACCA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Sa0j0ExAAAABQAAAA8AAABMAAAAAAAAAAAAAAAAAAAA//////////9sAAAARgBpAHIAbQBhACAAbgBvACAAdgDhAGwAaQBkAGEAziAGAAAAAwAAAAUAAAALAAAABwAAAAQAAAAHAAAACAAAAAQAAAAGAAAABwAAAAMAAAADAAAACAAAAAcAAABLAAAAQAAAADAAAAAFAAAAIAAAAAEAAAABAAAAEAAAAAAAAAAAAAAAVgEAAKAAAAAAAAAAAAAAAFY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OSd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M0AAABWAAAAMAAAADsAAACe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M4AAABXAAAAJQAAAAwAAAAEAAAAVAAAAKwAAAAxAAAAOwAAAMwAAABWAAAAAQAAAFVVj0EmtI9BMQAAADsAAAAQAAAATAAAAAAAAAAAAAAAAAAAAP//////////bAAAAEwAZQBvAG4AYQByAGQAbwAgAEEAbABmAG8AbgB6AG8ACQAAAAoAAAAMAAAACwAAAAoAAAAHAAAADAAAAAwAAAAFAAAADQAAAAUAAAAGAAAADAAAAAsAAAAJAAAADAAAAEsAAABAAAAAMAAAAAUAAAAgAAAAAQAAAAEAAAAQAAAAAAAAAAAAAABWAQAAoAAAAAAAAAAAAAAAVgEAAKAAAAAlAAAADAAAAAIAAAAnAAAAGAAAAAUAAAAAAAAA////AAAAAAAlAAAADAAAAAUAAABMAAAAZAAAAAAAAABhAAAAVQEAAJsAAAAAAAAAYQAAAFY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nAAAAA8AAAB2AAAAYgAAAIYAAAABAAAAVVWPQSa0j0EPAAAAdgAAAA0AAABMAAAAAAAAAAAAAAAAAAAA//////////9oAAAAUgBlAHAAcgBlAHMAZQBuAHQAYQBuAHQAZQB3qwgAAAAHAAAACAAAAAUAAAAHAAAABgAAAAcAAAAHAAAABAAAAAcAAAAHAAAABAAAAAc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15.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818EbHJqb7AipN4uc2oEi3dEK9RzToTOKOYBhGqDa14=</DigestValue>
    </Reference>
    <Reference Type="http://www.w3.org/2000/09/xmldsig#Object" URI="#idOfficeObject">
      <DigestMethod Algorithm="http://www.w3.org/2001/04/xmlenc#sha256"/>
      <DigestValue>8oW4Puv/sY6pQxQVMMHwhl7NvVXrKxX8xjRQIZofOnc=</DigestValue>
    </Reference>
    <Reference Type="http://uri.etsi.org/01903#SignedProperties" URI="#idSignedProperties">
      <Transforms>
        <Transform Algorithm="http://www.w3.org/TR/2001/REC-xml-c14n-20010315"/>
      </Transforms>
      <DigestMethod Algorithm="http://www.w3.org/2001/04/xmlenc#sha256"/>
      <DigestValue>50ikeVRDKLSsxk27z+ECp7Tw2PHJhpIJmaRksd/NlOk=</DigestValue>
    </Reference>
    <Reference Type="http://www.w3.org/2000/09/xmldsig#Object" URI="#idValidSigLnImg">
      <DigestMethod Algorithm="http://www.w3.org/2001/04/xmlenc#sha256"/>
      <DigestValue>rsbdPSBl37yCzxaT41Kw8/wJk430foXZb+W06FtRXJQ=</DigestValue>
    </Reference>
    <Reference Type="http://www.w3.org/2000/09/xmldsig#Object" URI="#idInvalidSigLnImg">
      <DigestMethod Algorithm="http://www.w3.org/2001/04/xmlenc#sha256"/>
      <DigestValue>NsVgn2x/x2uCTATk24Y7Hr/YsGR82yiQef5HGC8rSjo=</DigestValue>
    </Reference>
  </SignedInfo>
  <SignatureValue>btrGrtydyOSq1dMuPovpYLVlDiLw+zXUrBHrK5iJXmtlTf851NCekaeGOEg8Pgh3dN1QKHWcTtbd
AJ6a5J0MKwbW42b5M5pqE953IFmurqAZu6yRnQnxsrWhZp6hduXhnRmL17UT6qa1Vyp1uMZbdVLt
q6Z5ZidS9632RLh74d9Qp+xhdvaWPvXbbRWeyqwXJJm+SHPH7JJ93EwMz94OrGhcpLvZ0BVRSbPX
Xsf1etqzmjvdkUl+s3HSb4MZY+mxiGRfRzHew0iQc9B2Hl23TxfjDAE8r2ptEI7zIcuko8gz9f9X
gcrBo+Mc6OUYw8Jl7n00oP2yyy9+3wvbhRZBvw==</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xwBNfkTqW2zGPdOu0x4yCMuLWzX6XxW15KU0QNrxUW8=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PNoOtzGAngUL6s+tgIUOn9z3qrUg1S/iJNtyWMm5dFY=</DigestValue>
      </Reference>
      <Reference URI="/xl/calcChain.xml?ContentType=application/vnd.openxmlformats-officedocument.spreadsheetml.calcChain+xml">
        <DigestMethod Algorithm="http://www.w3.org/2001/04/xmlenc#sha256"/>
        <DigestValue>39tVIsVpzSHIH7etg51vV0YmpYSicYu+yOse9+MocJ4=</DigestValue>
      </Reference>
      <Reference URI="/xl/comments1.xml?ContentType=application/vnd.openxmlformats-officedocument.spreadsheetml.comments+xml">
        <DigestMethod Algorithm="http://www.w3.org/2001/04/xmlenc#sha256"/>
        <DigestValue>ePZPdCw9MG1/zy2olSiAd702VGx5Gp38zKBuh7XVzcs=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fELFnqMc531iehO8E10qUnjU3FFGSSVfKvsVGL702GU=</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iEn2xOWNYn26ijfC0eiHkhdZ8bnQfF/urEn/nw4TNYI=</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iEn2xOWNYn26ijfC0eiHkhdZ8bnQfF/urEn/nw4TNYI=</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iEn2xOWNYn26ijfC0eiHkhdZ8bnQfF/urEn/nw4TNYI=</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iEn2xOWNYn26ijfC0eiHkhdZ8bnQfF/urEn/nw4TNYI=</DigestValue>
      </Reference>
      <Reference URI="/xl/drawings/drawing1.xml?ContentType=application/vnd.openxmlformats-officedocument.drawing+xml">
        <DigestMethod Algorithm="http://www.w3.org/2001/04/xmlenc#sha256"/>
        <DigestValue>zcxcu2VbT5JOC7w1YGQkNDHAF2PqR26VDQGGDBbjiWU=</DigestValue>
      </Reference>
      <Reference URI="/xl/drawings/drawing2.xml?ContentType=application/vnd.openxmlformats-officedocument.drawing+xml">
        <DigestMethod Algorithm="http://www.w3.org/2001/04/xmlenc#sha256"/>
        <DigestValue>0JvWpDNzZ7g7G0Isv+aN7EoHtNEu1m09/hHIM4pnJ3w=</DigestValue>
      </Reference>
      <Reference URI="/xl/drawings/drawing3.xml?ContentType=application/vnd.openxmlformats-officedocument.drawing+xml">
        <DigestMethod Algorithm="http://www.w3.org/2001/04/xmlenc#sha256"/>
        <DigestValue>I3NIlNcdlOB3y4x+L2kFUkvYGY92SZ3E7jFoBuo86R8=</DigestValue>
      </Reference>
      <Reference URI="/xl/drawings/drawing4.xml?ContentType=application/vnd.openxmlformats-officedocument.drawing+xml">
        <DigestMethod Algorithm="http://www.w3.org/2001/04/xmlenc#sha256"/>
        <DigestValue>hFyIEKtNPJRI1WNlVexsV4fCC1hcH8m5cdDbNQ0WnsA=</DigestValue>
      </Reference>
      <Reference URI="/xl/drawings/drawing5.xml?ContentType=application/vnd.openxmlformats-officedocument.drawing+xml">
        <DigestMethod Algorithm="http://www.w3.org/2001/04/xmlenc#sha256"/>
        <DigestValue>DFROn0Py5t1Xyv0hj5Nng9mu5HNIb5YHd0GYP0VZNfQ=</DigestValue>
      </Reference>
      <Reference URI="/xl/drawings/vmlDrawing1.vml?ContentType=application/vnd.openxmlformats-officedocument.vmlDrawing">
        <DigestMethod Algorithm="http://www.w3.org/2001/04/xmlenc#sha256"/>
        <DigestValue>+WhPajrhJP2F3HUyA16GxEUIIrnlLJbf7437Kf7u1SY=</DigestValue>
      </Reference>
      <Reference URI="/xl/drawings/vmlDrawing2.vml?ContentType=application/vnd.openxmlformats-officedocument.vmlDrawing">
        <DigestMethod Algorithm="http://www.w3.org/2001/04/xmlenc#sha256"/>
        <DigestValue>GGXOm4V3N8M8YcCEwu8AKyJ4EhsJo9OPcnB608e22hw=</DigestValue>
      </Reference>
      <Reference URI="/xl/drawings/vmlDrawing3.vml?ContentType=application/vnd.openxmlformats-officedocument.vmlDrawing">
        <DigestMethod Algorithm="http://www.w3.org/2001/04/xmlenc#sha256"/>
        <DigestValue>3V3evP0CFAhG/dxF0K4C7NfJossNd3tVx15h+4yyWDE=</DigestValue>
      </Reference>
      <Reference URI="/xl/drawings/vmlDrawing4.vml?ContentType=application/vnd.openxmlformats-officedocument.vmlDrawing">
        <DigestMethod Algorithm="http://www.w3.org/2001/04/xmlenc#sha256"/>
        <DigestValue>qo9OtR2mN9xe38st5eEPRD48+gIuqCuoZZ/1fh67lYE=</DigestValue>
      </Reference>
      <Reference URI="/xl/drawings/vmlDrawing5.vml?ContentType=application/vnd.openxmlformats-officedocument.vmlDrawing">
        <DigestMethod Algorithm="http://www.w3.org/2001/04/xmlenc#sha256"/>
        <DigestValue>N16ytUYsbZD225sbgWvhrS6kDD9S9CaJILzN7VUpl40=</DigestValue>
      </Reference>
      <Reference URI="/xl/drawings/vmlDrawing6.vml?ContentType=application/vnd.openxmlformats-officedocument.vmlDrawing">
        <DigestMethod Algorithm="http://www.w3.org/2001/04/xmlenc#sha256"/>
        <DigestValue>2I5Jv22DC7xv7wuIMnBGuDY5wdjiM0NRXSXiYO9Erhw=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vSZS/cjH7RHimtAxUGKZuw3Q0JLMpo541afheXBBsDc=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eFMXdoIRh8gSRvPfmle2REC8m3crQ87J2SeLPMGmpGI=</DigestValue>
      </Reference>
      <Reference URI="/xl/externalLinks/externalLink1.xml?ContentType=application/vnd.openxmlformats-officedocument.spreadsheetml.externalLink+xml">
        <DigestMethod Algorithm="http://www.w3.org/2001/04/xmlenc#sha256"/>
        <DigestValue>ucXOCkYjKJ22eVft+yes8nZvLOEvSL/P43WxX0CFqMc=</DigestValue>
      </Reference>
      <Reference URI="/xl/externalLinks/externalLink2.xml?ContentType=application/vnd.openxmlformats-officedocument.spreadsheetml.externalLink+xml">
        <DigestMethod Algorithm="http://www.w3.org/2001/04/xmlenc#sha256"/>
        <DigestValue>Hkx+1VvWdS1KIhkaMWup5NqpsKmVlAwaxO7rNNJQ0Yg=</DigestValue>
      </Reference>
      <Reference URI="/xl/media/image1.png?ContentType=image/png">
        <DigestMethod Algorithm="http://www.w3.org/2001/04/xmlenc#sha256"/>
        <DigestValue>WR3Yh66Wk0zjO7s7bSMB1/nrTWYHFNKOknD+HQhatSk=</DigestValue>
      </Reference>
      <Reference URI="/xl/media/image2.emf?ContentType=image/x-emf">
        <DigestMethod Algorithm="http://www.w3.org/2001/04/xmlenc#sha256"/>
        <DigestValue>6pON5QuA4cKiy2xWLyy1KX4YBqO4B6T8DuhF9Z4vdhQ=</DigestValue>
      </Reference>
      <Reference URI="/xl/media/image3.emf?ContentType=image/x-emf">
        <DigestMethod Algorithm="http://www.w3.org/2001/04/xmlenc#sha256"/>
        <DigestValue>kiEssbxVdGG3/aKWPZTV2nHcU+lhhyM8tECUz2mpa8c=</DigestValue>
      </Reference>
      <Reference URI="/xl/media/image4.emf?ContentType=image/x-emf">
        <DigestMethod Algorithm="http://www.w3.org/2001/04/xmlenc#sha256"/>
        <DigestValue>0BjIDiV629RUeVbzLdhQzLbfUp6et3i7mOicst8vJu0=</DigestValue>
      </Reference>
      <Reference URI="/xl/media/image5.emf?ContentType=image/x-emf">
        <DigestMethod Algorithm="http://www.w3.org/2001/04/xmlenc#sha256"/>
        <DigestValue>d5IuCooNMSI+RxWcam/zEYduplvKUSyQwHxoPRKhxh4=</DigestValue>
      </Reference>
      <Reference URI="/xl/media/image6.emf?ContentType=image/x-emf">
        <DigestMethod Algorithm="http://www.w3.org/2001/04/xmlenc#sha256"/>
        <DigestValue>rHzzt+hGhP9SORCieRUfz+5Q/uvUznA15sYbs3CAWTo=</DigestValue>
      </Reference>
      <Reference URI="/xl/persons/person.xml?ContentType=application/vnd.ms-excel.person+xml">
        <DigestMethod Algorithm="http://www.w3.org/2001/04/xmlenc#sha256"/>
        <DigestValue>RF8ueQHZJp+1LI9PBRgPXx6+pa2HcpGTV3MEP5UI4/E=</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KV0RERGgdjLzj1q7jGVWM4bY91hGLlP8v/5mjY4cYMk=</DigestValue>
      </Reference>
      <Reference URI="/xl/printerSettings/printerSettings3.bin?ContentType=application/vnd.openxmlformats-officedocument.spreadsheetml.printerSettings">
        <DigestMethod Algorithm="http://www.w3.org/2001/04/xmlenc#sha256"/>
        <DigestValue>KV0RERGgdjLzj1q7jGVWM4bY91hGLlP8v/5mjY4cYMk=</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ohCNFOyxsGnIJf7+q+pQFEG9dnZu2oLPKVdZ/jfZL7M=</DigestValue>
      </Reference>
      <Reference URI="/xl/sharedStrings.xml?ContentType=application/vnd.openxmlformats-officedocument.spreadsheetml.sharedStrings+xml">
        <DigestMethod Algorithm="http://www.w3.org/2001/04/xmlenc#sha256"/>
        <DigestValue>RXF8IDZgpvn6+gXON4uNW1ZphsERAn88PCNYmaiG70A=</DigestValue>
      </Reference>
      <Reference URI="/xl/styles.xml?ContentType=application/vnd.openxmlformats-officedocument.spreadsheetml.styles+xml">
        <DigestMethod Algorithm="http://www.w3.org/2001/04/xmlenc#sha256"/>
        <DigestValue>E0Kd6jY1ulGG6swaqTJRzi2R1NvoGt5/oi74MTs1jfQ=</DigestValue>
      </Reference>
      <Reference URI="/xl/theme/theme1.xml?ContentType=application/vnd.openxmlformats-officedocument.theme+xml">
        <DigestMethod Algorithm="http://www.w3.org/2001/04/xmlenc#sha256"/>
        <DigestValue>YNeH5J+J9RxutazRnaWBrYU5Xm5oQzBJ7Lrr3bNNcJw=</DigestValue>
      </Reference>
      <Reference URI="/xl/threadedComments/threadedComment1.xml?ContentType=application/vnd.ms-excel.threadedcomments+xml">
        <DigestMethod Algorithm="http://www.w3.org/2001/04/xmlenc#sha256"/>
        <DigestValue>OtBkZlheM9ksR1aJG7wSak83kuxHkgCC1bnxXhWLQZc=</DigestValue>
      </Reference>
      <Reference URI="/xl/workbook.xml?ContentType=application/vnd.openxmlformats-officedocument.spreadsheetml.sheet.main+xml">
        <DigestMethod Algorithm="http://www.w3.org/2001/04/xmlenc#sha256"/>
        <DigestValue>JztqJauVGBJ6U0adUtxUuVWHAT1Iv6m9gUfimuJwFHo=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np71fPTAZb/vTQl0OwfpLxIUtBW5L9bs7UaYtwY2920=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3/GIRfe/Lme0JpXLJo9kDx/RElduHEffClh74SR2OJM=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qT5sx4MGKlYsVlPMvPZ4NA1uU2Y3b1rNyw2untB1VZc=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nHPw+5hx4RwGoVpoNjxKF5awpzgTSuyJbHpK6hRN3b8=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4rwWNLPK0pamJeE/tvCTqI+xtVab4KYZFcJzWVO6Kv4=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Xvzr484Ulj/tgpZRSSrr8hE9M97eEcQpRD/iYT6vnao=</DigestValue>
      </Reference>
      <Reference URI="/xl/worksheets/sheet1.xml?ContentType=application/vnd.openxmlformats-officedocument.spreadsheetml.worksheet+xml">
        <DigestMethod Algorithm="http://www.w3.org/2001/04/xmlenc#sha256"/>
        <DigestValue>7soP2O00WWlHybIOLbSLjmGGA20LqOlPfxHvLPyrnjk=</DigestValue>
      </Reference>
      <Reference URI="/xl/worksheets/sheet10.xml?ContentType=application/vnd.openxmlformats-officedocument.spreadsheetml.worksheet+xml">
        <DigestMethod Algorithm="http://www.w3.org/2001/04/xmlenc#sha256"/>
        <DigestValue>i4qXTB5bqS07ArqAwsnB5fLBlsEi7Wk3F5uFtGWmmgM=</DigestValue>
      </Reference>
      <Reference URI="/xl/worksheets/sheet11.xml?ContentType=application/vnd.openxmlformats-officedocument.spreadsheetml.worksheet+xml">
        <DigestMethod Algorithm="http://www.w3.org/2001/04/xmlenc#sha256"/>
        <DigestValue>5IdLPq8EJpz0XIVaOXP+lVwLBX6jAOBVIr9EVOjF4C4=</DigestValue>
      </Reference>
      <Reference URI="/xl/worksheets/sheet12.xml?ContentType=application/vnd.openxmlformats-officedocument.spreadsheetml.worksheet+xml">
        <DigestMethod Algorithm="http://www.w3.org/2001/04/xmlenc#sha256"/>
        <DigestValue>7cgP+oXBiiou4jifEJhosUYKfqq8LGhMttMFFPCire4=</DigestValue>
      </Reference>
      <Reference URI="/xl/worksheets/sheet2.xml?ContentType=application/vnd.openxmlformats-officedocument.spreadsheetml.worksheet+xml">
        <DigestMethod Algorithm="http://www.w3.org/2001/04/xmlenc#sha256"/>
        <DigestValue>8jymr5vyQl73KQY1Hq8rbecJ+if/f2sIDhki00RJZJk=</DigestValue>
      </Reference>
      <Reference URI="/xl/worksheets/sheet3.xml?ContentType=application/vnd.openxmlformats-officedocument.spreadsheetml.worksheet+xml">
        <DigestMethod Algorithm="http://www.w3.org/2001/04/xmlenc#sha256"/>
        <DigestValue>tRbLU2/a0rsav0uVgRJfBAB6Y4pqlkHIrUdVbz+MnpQ=</DigestValue>
      </Reference>
      <Reference URI="/xl/worksheets/sheet4.xml?ContentType=application/vnd.openxmlformats-officedocument.spreadsheetml.worksheet+xml">
        <DigestMethod Algorithm="http://www.w3.org/2001/04/xmlenc#sha256"/>
        <DigestValue>EIDmIbsle0IkqU8XLv68Pu71xIX+CRX/67X2ZS5+C8w=</DigestValue>
      </Reference>
      <Reference URI="/xl/worksheets/sheet5.xml?ContentType=application/vnd.openxmlformats-officedocument.spreadsheetml.worksheet+xml">
        <DigestMethod Algorithm="http://www.w3.org/2001/04/xmlenc#sha256"/>
        <DigestValue>gU6FoCI/zJzzi99oHfktGG3hDXHb3kB4ajHGLrfxyJQ=</DigestValue>
      </Reference>
      <Reference URI="/xl/worksheets/sheet6.xml?ContentType=application/vnd.openxmlformats-officedocument.spreadsheetml.worksheet+xml">
        <DigestMethod Algorithm="http://www.w3.org/2001/04/xmlenc#sha256"/>
        <DigestValue>PIMKH2PWo9ePZQyxcRAbsE2SNFOO6rxftW8KgCekHdg=</DigestValue>
      </Reference>
      <Reference URI="/xl/worksheets/sheet7.xml?ContentType=application/vnd.openxmlformats-officedocument.spreadsheetml.worksheet+xml">
        <DigestMethod Algorithm="http://www.w3.org/2001/04/xmlenc#sha256"/>
        <DigestValue>ALHBTcu+FFuUrxvYtwFlZe8tJseCKX0xjN+fpX1dhNY=</DigestValue>
      </Reference>
      <Reference URI="/xl/worksheets/sheet8.xml?ContentType=application/vnd.openxmlformats-officedocument.spreadsheetml.worksheet+xml">
        <DigestMethod Algorithm="http://www.w3.org/2001/04/xmlenc#sha256"/>
        <DigestValue>q9ezLwa4JmJQnRkFOx2fj4crS0gDTeB+pJ8NHwEzYJs=</DigestValue>
      </Reference>
      <Reference URI="/xl/worksheets/sheet9.xml?ContentType=application/vnd.openxmlformats-officedocument.spreadsheetml.worksheet+xml">
        <DigestMethod Algorithm="http://www.w3.org/2001/04/xmlenc#sha256"/>
        <DigestValue>Cs193Q00NzlorybZo/Z843wMVKrx4rThSPppnkCzxBU=</DigestValue>
      </Reference>
    </Manifest>
    <SignatureProperties>
      <SignatureProperty Id="idSignatureTime" Target="#idPackageSignature">
        <mdssi:SignatureTime xmlns:mdssi="http://schemas.openxmlformats.org/package/2006/digital-signature">
          <mdssi:Format>YYYY-MM-DDThh:mm:ssTZD</mdssi:Format>
          <mdssi:Value>2026-03-23T17:25:13Z</mdssi:Value>
        </mdssi:SignatureTime>
      </SignatureProperty>
    </SignatureProperties>
  </Object>
  <Object Id="idOfficeObject">
    <SignatureProperties>
      <SignatureProperty Id="idOfficeV1Details" Target="#idPackageSignature">
        <SignatureInfoV1 xmlns="http://schemas.microsoft.com/office/2006/digsig">
          <SetupID>{87A56D78-E9E2-4D56-99AE-1743427B6B8F}</SetupID>
          <SignatureText>Leonardo Alfonzo</SignatureText>
          <SignatureImage/>
          <SignatureComments/>
          <WindowsVersion>10.0</WindowsVersion>
          <OfficeVersion>16.0.19628/27</OfficeVersion>
          <ApplicationVersion>16.0.19628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2026-03-23T17:25:13Z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n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gAzAC8AMAAzAC8AMgAwADIANg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Bh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JwAAAAPAAAAdgAAAGIAAACGAAAAAQAAAFVVj0EmtI9BDwAAAHYAAAANAAAATAAAAAAAAAAAAAAAAAAAAP//////////aAAAAFIAZQBwAHIAZQBzAGUAbgB0AGEAbgB0AGUALwAIAAAABwAAAAgAAAAFAAAABwAAAAYAAAAHAAAABwAAAAQAAAAHAAAABwAAAAQAAAAHAAAASwAAAEAAAAAwAAAABQAAACAAAAABAAAAAQAAABAAAAAAAAAAAAAAAFYBAACgAAAAAAAAAAAAAABWAQAAoAAAACUAAAAMAAAAAgAAACcAAAAYAAAABQAAAAAAAAD///8AAAAAACUAAAAMAAAABQAAAEwAAABkAAAADgAAAIsAAABHAQAAmwAAAA4AAACLAAAAOgEAABEAAAAhAPAAAAAAAAAAAAAAAIA/AAAAAAAAAAAAAIA/AAAAAAAAAAAAAAAAAAAAAAAAAAAAAAAAAAAAAAAAAAAlAAAADAAAAAAAAIAoAAAADAAAAAUAAAAlAAAADAAAAAEAAAAYAAAADAAAAAAAAAASAAAADAAAAAEAAAAWAAAADAAAAAAAAABUAAAAVAEAAA8AAACLAAAARgEAAJsAAAABAAAAVVWPQSa0j0EPAAAAiwAAACwAAABMAAAABAAAAA4AAACLAAAASAEAAJwAAACkAAAARgBpAHIAbQBhAGQAbwAgAHAAbwByADoAIABMAEUATwBOAEEAUgBEAE8AIABSAEEARgBBAEUATAAgAEEATABGAE8ATgBaAE8AIABTAEUARwBPAFYASQBBAAYAAAADAAAABQAAAAsAAAAHAAAACAAAAAgAAAAEAAAACAAAAAgAAAAFAAAAAwAAAAQAAAAGAAAABwAAAAoAAAAKAAAACAAAAAgAAAAJAAAACgAAAAQAAAAIAAAACAAAAAYAAAAIAAAABwAAAAYAAAAEAAAACAAAAAYAAAAGAAAACgAAAAoAAAAHAAAACgAAAAQAAAAHAAAABwAAAAkAAAAKAAAACAAAAAMAAAAIAAAAFgAAAAwAAAAAAAAAJQAAAAwAAAACAAAADgAAABQAAAAAAAAAEAAAABQAAAA=</Object>
  <Object Id="idInvalidSigLnImg">AQAAAGwAAAAAAAAAAAAAAFUBAACfAAAAAAAAAAAAAADwFwAAOwsAACBFTUYAAAEACCA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Sa0j0ExAAAABQAAAA8AAABMAAAAAAAAAAAAAAAAAAAA//////////9sAAAARgBpAHIAbQBhACAAbgBvACAAdgDhAGwAaQBkAGEAAAAGAAAAAwAAAAUAAAALAAAABwAAAAQAAAAHAAAACAAAAAQAAAAGAAAABwAAAAMAAAADAAAACAAAAAcAAABLAAAAQAAAADAAAAAFAAAAIAAAAAEAAAABAAAAEAAAAAAAAAAAAAAAVgEAAKAAAAAAAAAAAAAAAFY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M0AAABWAAAAMAAAADsAAACe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M4AAABXAAAAJQAAAAwAAAAEAAAAVAAAAKwAAAAxAAAAOwAAAMwAAABWAAAAAQAAAFVVj0EmtI9BMQAAADsAAAAQAAAATAAAAAAAAAAAAAAAAAAAAP//////////bAAAAEwAZQBvAG4AYQByAGQAbwAgAEEAbABmAG8AbgB6AG8ACQAAAAoAAAAMAAAACwAAAAoAAAAHAAAADAAAAAwAAAAFAAAADQAAAAUAAAAGAAAADAAAAAsAAAAJAAAADAAAAEsAAABAAAAAMAAAAAUAAAAgAAAAAQAAAAEAAAAQAAAAAAAAAAAAAABWAQAAoAAAAAAAAAAAAAAAVgEAAKAAAAAlAAAADAAAAAIAAAAnAAAAGAAAAAUAAAAAAAAA////AAAAAAAlAAAADAAAAAUAAABMAAAAZAAAAAAAAABhAAAAVQEAAJsAAAAAAAAAYQAAAFY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nAAAAA8AAAB2AAAAYgAAAIYAAAABAAAAVVWPQSa0j0EPAAAAdgAAAA0AAABMAAAAAAAAAAAAAAAAAAAA//////////9oAAAAUgBlAHAAcgBlAHMAZQBuAHQAYQBuAHQAZQAAAAgAAAAHAAAACAAAAAUAAAAHAAAABgAAAAcAAAAHAAAABAAAAAcAAAAHAAAABAAAAAc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16.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v8B6d3rLAsQhTBrh90g8khhgaiG68Nb25Vl6N0meUQA=</DigestValue>
    </Reference>
    <Reference Type="http://www.w3.org/2000/09/xmldsig#Object" URI="#idOfficeObject">
      <DigestMethod Algorithm="http://www.w3.org/2001/04/xmlenc#sha256"/>
      <DigestValue>g0uBlSpISSNWMpt+iw3cekj5X4eJlnrD52NfNCBjzHk=</DigestValue>
    </Reference>
    <Reference Type="http://uri.etsi.org/01903#SignedProperties" URI="#idSignedProperties">
      <Transforms>
        <Transform Algorithm="http://www.w3.org/TR/2001/REC-xml-c14n-20010315"/>
      </Transforms>
      <DigestMethod Algorithm="http://www.w3.org/2001/04/xmlenc#sha256"/>
      <DigestValue>b6ZMpFqNRWHVujFuIQ7Lchp9u5ReAou3bDs9trbX1K0=</DigestValue>
    </Reference>
    <Reference Type="http://www.w3.org/2000/09/xmldsig#Object" URI="#idValidSigLnImg">
      <DigestMethod Algorithm="http://www.w3.org/2001/04/xmlenc#sha256"/>
      <DigestValue>HajyNt5gJVEDu69L9l3brKHkDoYsYTWCEx0sFAlM8JU=</DigestValue>
    </Reference>
    <Reference Type="http://www.w3.org/2000/09/xmldsig#Object" URI="#idInvalidSigLnImg">
      <DigestMethod Algorithm="http://www.w3.org/2001/04/xmlenc#sha256"/>
      <DigestValue>DA9XcKFhs+3uvlTb8mSbvtuDUQZfz+qYIvXI8hg4sco=</DigestValue>
    </Reference>
  </SignedInfo>
  <SignatureValue>jfzsGD2FfvtU/NKWhp/d2vvroQno+vBbYKIMOWxrafeyHyz1+7DAnjh6LdC6TSCqyMZqKJhKO2yl
AUv8GCMVQ2r6cSyE+jcg5i5a+66/ZCUA+m+y1LPZ34LtC7fYigzDPxMnKW98njCwVgMsFjJ0qL6C
z3Za7oD+siHNVxGGuiHNB42KMACtnipyMnoOveqO/OZB+Er0F94eJDCG9CxFUtrf1Ejzj5avfHo1
rJbxoORHmZS5xtcB2D/qxwQWpW1UVMdZwAzGaDRuTSc1kUUUGpM98H+349XTNR6ebxq2DXCJN7mE
rIurON0R8MrRPhskqHC/dhKyjnrbZ0PfESVLuA==</SignatureValue>
  <KeyInfo>
    <X509Data>
      <X509Certificate>MIIIbzCCBlegAwIBAgIUL0BXcFuRwlWBABuTJWGZM4vVflcwDQYJKoZIhvcNAQELBQAwgYMxCzAJBgNVBAYTAlBZMQ0wCwYDVQQKDARJQ1BQMTgwNgYDVQQLDC9QcmVzdGFkb3IgQ3VhbGlmaWNhZG8gZGUgU2VydmljaW9zIGRlIENvbmZpYW56YTEWMBQGA1UEBRMNUlVDODAwMjgzNTUtNDETMBEGA1UEAwwKSVRUSSBTQUVDQTAeFw0yNTAzMzExMzQzMTZaFw0yOTAzMzAxMzQzMTVaMIHCMQswCQYDVQQGEwJQWTE1MDMGA1UECgwsQ0VSVElGSUNBRE8gQ1VBTElGSUNBRE8gREUgRklSTUEgRUxFQ1RST05JQ0ExCzAJBgNVBAsMAkYzMREwDwYDVQQFEwhDSTUzOTQ5MjEZMBcGA1UEBAwQRkVSTkFOREVaIE9MTUVETzEXMBUGA1UEKgwOUklDQVJETyBNSUdVRUwxKDAmBgNVBAMMH1JJQ0FSRE8gTUlHVUVMIEZFUk5BTkRFWiBPTE1FRE8wggEiMA0GCSqGSIb3DQEBAQUAA4IBDwAwggEKAoIBAQC45Vbwj7DLZGw7BxKAvo5COEhDjuLmXK+qFrnuH4a0qX4YPHDTq/0aPp7tyznRdoh9AR+x2lTz5gqxn9HpWx4mch6nMGCKwdK1NrDsOl0pX1j44p4eGwCiZ2Xjnnr7+l5BQwtklQ2/jDguuiwIla+NOTJsm2jg6TVlaGdIjc3NWXpVRuwhjDx6pRi9k8+mqLB3jbq6cpSnY1Q6eY275C0IdYaOcbUK2DcvwvZxI4esWzXdfdjj2LlqnqOKIDk+W/M30ipO2TsC0Z3MhesrnxyDlpYODQJSm8CdmkTsNzCJNf/PrO84Uka/UuuGo/X3lgHdzndNtixhRUHRIkwuuVGRAgMBAAGjggOYMIIDlDAMBgNVHRMBAf8EAjAAMB8GA1UdIwQYMBaAFN/0/h8zF/N4EXAPAsGUHOPgXNT9MHsGCCsGAQUFBwEBBG8wbTA9BggrBgEFBQcwAoYxaHR0cHM6Ly93d3cuc2VjdXJlLml0dGkuZGlnaXRhbC9jZXJ0cy9jYS1pdHRpLmNlcjAsBggrBgEFBQcwAYYgaHR0cHM6Ly9vY3NwLnNlY3VyZS5pdHRpLmRpZ2l0YWwwVQYDVR0RBE4wTIERcm1fZm9AaG90bWFpbC5jb22kNzA1MTMwMQYDVQQNDCpGSVJNQSBFTEVDVFJPTklDQSBDVUFMSUZJQ0FEQSBDRU5UUkFMSVpBREEwggHJBgNVHSAEggHAMIIBvDCCAbgGDCsGAQQBg913AQICATCCAaYwPAYIKwYBBQUHAgEWMGh0dHBzOi8vd3d3LnNlY3VyZS5pdHRpLmRpZ2l0YWwvY3BzL2l0dGlfY3BzLnBkZjCBuQYIKwYBBQUHAgIwgawMgalDZXJ0aWZpY2FkbyBjdWFsaWZpY2FkbyBkZSBmaXJtYSBlbGVjdHLDs25pY2EgdGlwbyBGMyAoY2xhdmVzIGVuIGRpc3Bvc2l0aXZvIGN1YWxpZmljYWRvIGNlbnRyYWxpemFkbyksIHN1amV0YSBhIGxhcyBjb25kaWNpb25lcyBkZSB1c28gZXhwdWVzdGFzIGVuIGxhIERQQyBkZSBJVFRJIFNBRUNBMIGpBggrBgEFBQcCAjCBnAyBmVF1YWxpZmllZCBlbGVjdHJvbmljIHNpZ25hdHVyZSBjZXJ0aWZpY2F0ZSB0eXBlIEYzIChrZXlzIGluIGNlbnRyYWxpemVkIHF1YWxpZmllZCBkZXZpY2UpLCBzdWJqZWN0IHRvIHRoZSBjb25kaXRpb25zIG9mIHVzZSBzZXQgb3V0IGluIHRoZSBJVFRJIFNBRUNBIENQUzAgBgNVHSUBAf8EFjAUBggrBgEFBQcDAgYIKwYBBQUHAwQwcQYDVR0fBGowaDAyoDCgLoYsaHR0cHM6Ly9jcmwxLnNlY3VyZS5pdHRpLmRpZ2l0YWwvaXR0aS1jYS5jcmwwMqAwoC6GLGh0dHBzOi8vY3JsMi5zZWN1cmUuaXR0aS5kaWdpdGFsL2l0dGktY2EuY3JsMB0GA1UdDgQWBBQGr09zAcFkvfhjL7Y8vFTyacXgSTAOBgNVHQ8BAf8EBAMCBeAwDQYJKoZIhvcNAQELBQADggIBAKoc6LShXfY+GoozZcnjoJhlcRc3G84XyPnwHoms5QC1dvDQAJwex5fOVXCu7RhGBBOgL02GcfMHq5OOdNAfZls2sU3qkP7rlLGWdwFtSzqMht5Ed1rVU879+9MZAhCO1E42vCQpinJh+vkILgffmwEzdOm6r3itEhjAW0xUOmbxeEKlqIvoOfBkEsYYcZPuJp4uFv8jIP5x1r+FDzYAfqYsm0GdeILeKUVPJJDMRyJLxDiwIG+FChTLtnqIXM0T5mExcbAxiQlg3PYAjpv9etqQO2mw48NMWf55xqpyZnA8Tk0avjD7T9tfK4e1ZE6H7l25m3hU3E5fxTfBEMQ1c81U1pVh9zR3PgbSBBo/e4h/8XULzS5khRUtB3B6XtS/EoiBohbccO9MPONv/abaqrjk+QhTqe2TVvHeo9UsiYJXrqA+pr88Lk3Gb51wQ+UbUke2PcgY2H7VqQCpcj9M+FGpxYPSGJEvLCbhsKR1eFMSkjdkJG1eJFZRIIr+yrGpxPkB3TOf1kc06dDou2R0shGwGP5wDB8V0lt8R+2nhxUtpNcqK7fToZiITc8EqOsPT9Xb1mEUAv/3sr6kKtks9ThrRh2zh6a7/sYZJYZurhRIil02+zZIY1+BFS69l924WX55IeQho0cQ8NdGWUt+D84a7i/WUDe3xCQYZn9hKOsP</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xwBNfkTqW2zGPdOu0x4yCMuLWzX6XxW15KU0QNrxUW8=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PNoOtzGAngUL6s+tgIUOn9z3qrUg1S/iJNtyWMm5dFY=</DigestValue>
      </Reference>
      <Reference URI="/xl/calcChain.xml?ContentType=application/vnd.openxmlformats-officedocument.spreadsheetml.calcChain+xml">
        <DigestMethod Algorithm="http://www.w3.org/2001/04/xmlenc#sha256"/>
        <DigestValue>39tVIsVpzSHIH7etg51vV0YmpYSicYu+yOse9+MocJ4=</DigestValue>
      </Reference>
      <Reference URI="/xl/comments1.xml?ContentType=application/vnd.openxmlformats-officedocument.spreadsheetml.comments+xml">
        <DigestMethod Algorithm="http://www.w3.org/2001/04/xmlenc#sha256"/>
        <DigestValue>ePZPdCw9MG1/zy2olSiAd702VGx5Gp38zKBuh7XVzcs=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fELFnqMc531iehO8E10qUnjU3FFGSSVfKvsVGL702GU=</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iEn2xOWNYn26ijfC0eiHkhdZ8bnQfF/urEn/nw4TNYI=</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iEn2xOWNYn26ijfC0eiHkhdZ8bnQfF/urEn/nw4TNYI=</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iEn2xOWNYn26ijfC0eiHkhdZ8bnQfF/urEn/nw4TNYI=</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iEn2xOWNYn26ijfC0eiHkhdZ8bnQfF/urEn/nw4TNYI=</DigestValue>
      </Reference>
      <Reference URI="/xl/drawings/drawing1.xml?ContentType=application/vnd.openxmlformats-officedocument.drawing+xml">
        <DigestMethod Algorithm="http://www.w3.org/2001/04/xmlenc#sha256"/>
        <DigestValue>zcxcu2VbT5JOC7w1YGQkNDHAF2PqR26VDQGGDBbjiWU=</DigestValue>
      </Reference>
      <Reference URI="/xl/drawings/drawing2.xml?ContentType=application/vnd.openxmlformats-officedocument.drawing+xml">
        <DigestMethod Algorithm="http://www.w3.org/2001/04/xmlenc#sha256"/>
        <DigestValue>0JvWpDNzZ7g7G0Isv+aN7EoHtNEu1m09/hHIM4pnJ3w=</DigestValue>
      </Reference>
      <Reference URI="/xl/drawings/drawing3.xml?ContentType=application/vnd.openxmlformats-officedocument.drawing+xml">
        <DigestMethod Algorithm="http://www.w3.org/2001/04/xmlenc#sha256"/>
        <DigestValue>I3NIlNcdlOB3y4x+L2kFUkvYGY92SZ3E7jFoBuo86R8=</DigestValue>
      </Reference>
      <Reference URI="/xl/drawings/drawing4.xml?ContentType=application/vnd.openxmlformats-officedocument.drawing+xml">
        <DigestMethod Algorithm="http://www.w3.org/2001/04/xmlenc#sha256"/>
        <DigestValue>hFyIEKtNPJRI1WNlVexsV4fCC1hcH8m5cdDbNQ0WnsA=</DigestValue>
      </Reference>
      <Reference URI="/xl/drawings/drawing5.xml?ContentType=application/vnd.openxmlformats-officedocument.drawing+xml">
        <DigestMethod Algorithm="http://www.w3.org/2001/04/xmlenc#sha256"/>
        <DigestValue>DFROn0Py5t1Xyv0hj5Nng9mu5HNIb5YHd0GYP0VZNfQ=</DigestValue>
      </Reference>
      <Reference URI="/xl/drawings/vmlDrawing1.vml?ContentType=application/vnd.openxmlformats-officedocument.vmlDrawing">
        <DigestMethod Algorithm="http://www.w3.org/2001/04/xmlenc#sha256"/>
        <DigestValue>+WhPajrhJP2F3HUyA16GxEUIIrnlLJbf7437Kf7u1SY=</DigestValue>
      </Reference>
      <Reference URI="/xl/drawings/vmlDrawing2.vml?ContentType=application/vnd.openxmlformats-officedocument.vmlDrawing">
        <DigestMethod Algorithm="http://www.w3.org/2001/04/xmlenc#sha256"/>
        <DigestValue>GGXOm4V3N8M8YcCEwu8AKyJ4EhsJo9OPcnB608e22hw=</DigestValue>
      </Reference>
      <Reference URI="/xl/drawings/vmlDrawing3.vml?ContentType=application/vnd.openxmlformats-officedocument.vmlDrawing">
        <DigestMethod Algorithm="http://www.w3.org/2001/04/xmlenc#sha256"/>
        <DigestValue>3V3evP0CFAhG/dxF0K4C7NfJossNd3tVx15h+4yyWDE=</DigestValue>
      </Reference>
      <Reference URI="/xl/drawings/vmlDrawing4.vml?ContentType=application/vnd.openxmlformats-officedocument.vmlDrawing">
        <DigestMethod Algorithm="http://www.w3.org/2001/04/xmlenc#sha256"/>
        <DigestValue>qo9OtR2mN9xe38st5eEPRD48+gIuqCuoZZ/1fh67lYE=</DigestValue>
      </Reference>
      <Reference URI="/xl/drawings/vmlDrawing5.vml?ContentType=application/vnd.openxmlformats-officedocument.vmlDrawing">
        <DigestMethod Algorithm="http://www.w3.org/2001/04/xmlenc#sha256"/>
        <DigestValue>N16ytUYsbZD225sbgWvhrS6kDD9S9CaJILzN7VUpl40=</DigestValue>
      </Reference>
      <Reference URI="/xl/drawings/vmlDrawing6.vml?ContentType=application/vnd.openxmlformats-officedocument.vmlDrawing">
        <DigestMethod Algorithm="http://www.w3.org/2001/04/xmlenc#sha256"/>
        <DigestValue>2I5Jv22DC7xv7wuIMnBGuDY5wdjiM0NRXSXiYO9Erhw=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vSZS/cjH7RHimtAxUGKZuw3Q0JLMpo541afheXBBsDc=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eFMXdoIRh8gSRvPfmle2REC8m3crQ87J2SeLPMGmpGI=</DigestValue>
      </Reference>
      <Reference URI="/xl/externalLinks/externalLink1.xml?ContentType=application/vnd.openxmlformats-officedocument.spreadsheetml.externalLink+xml">
        <DigestMethod Algorithm="http://www.w3.org/2001/04/xmlenc#sha256"/>
        <DigestValue>ucXOCkYjKJ22eVft+yes8nZvLOEvSL/P43WxX0CFqMc=</DigestValue>
      </Reference>
      <Reference URI="/xl/externalLinks/externalLink2.xml?ContentType=application/vnd.openxmlformats-officedocument.spreadsheetml.externalLink+xml">
        <DigestMethod Algorithm="http://www.w3.org/2001/04/xmlenc#sha256"/>
        <DigestValue>Hkx+1VvWdS1KIhkaMWup5NqpsKmVlAwaxO7rNNJQ0Yg=</DigestValue>
      </Reference>
      <Reference URI="/xl/media/image1.png?ContentType=image/png">
        <DigestMethod Algorithm="http://www.w3.org/2001/04/xmlenc#sha256"/>
        <DigestValue>WR3Yh66Wk0zjO7s7bSMB1/nrTWYHFNKOknD+HQhatSk=</DigestValue>
      </Reference>
      <Reference URI="/xl/media/image2.emf?ContentType=image/x-emf">
        <DigestMethod Algorithm="http://www.w3.org/2001/04/xmlenc#sha256"/>
        <DigestValue>6pON5QuA4cKiy2xWLyy1KX4YBqO4B6T8DuhF9Z4vdhQ=</DigestValue>
      </Reference>
      <Reference URI="/xl/media/image3.emf?ContentType=image/x-emf">
        <DigestMethod Algorithm="http://www.w3.org/2001/04/xmlenc#sha256"/>
        <DigestValue>kiEssbxVdGG3/aKWPZTV2nHcU+lhhyM8tECUz2mpa8c=</DigestValue>
      </Reference>
      <Reference URI="/xl/media/image4.emf?ContentType=image/x-emf">
        <DigestMethod Algorithm="http://www.w3.org/2001/04/xmlenc#sha256"/>
        <DigestValue>0BjIDiV629RUeVbzLdhQzLbfUp6et3i7mOicst8vJu0=</DigestValue>
      </Reference>
      <Reference URI="/xl/media/image5.emf?ContentType=image/x-emf">
        <DigestMethod Algorithm="http://www.w3.org/2001/04/xmlenc#sha256"/>
        <DigestValue>d5IuCooNMSI+RxWcam/zEYduplvKUSyQwHxoPRKhxh4=</DigestValue>
      </Reference>
      <Reference URI="/xl/media/image6.emf?ContentType=image/x-emf">
        <DigestMethod Algorithm="http://www.w3.org/2001/04/xmlenc#sha256"/>
        <DigestValue>rHzzt+hGhP9SORCieRUfz+5Q/uvUznA15sYbs3CAWTo=</DigestValue>
      </Reference>
      <Reference URI="/xl/persons/person.xml?ContentType=application/vnd.ms-excel.person+xml">
        <DigestMethod Algorithm="http://www.w3.org/2001/04/xmlenc#sha256"/>
        <DigestValue>RF8ueQHZJp+1LI9PBRgPXx6+pa2HcpGTV3MEP5UI4/E=</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KV0RERGgdjLzj1q7jGVWM4bY91hGLlP8v/5mjY4cYMk=</DigestValue>
      </Reference>
      <Reference URI="/xl/printerSettings/printerSettings3.bin?ContentType=application/vnd.openxmlformats-officedocument.spreadsheetml.printerSettings">
        <DigestMethod Algorithm="http://www.w3.org/2001/04/xmlenc#sha256"/>
        <DigestValue>KV0RERGgdjLzj1q7jGVWM4bY91hGLlP8v/5mjY4cYMk=</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ohCNFOyxsGnIJf7+q+pQFEG9dnZu2oLPKVdZ/jfZL7M=</DigestValue>
      </Reference>
      <Reference URI="/xl/sharedStrings.xml?ContentType=application/vnd.openxmlformats-officedocument.spreadsheetml.sharedStrings+xml">
        <DigestMethod Algorithm="http://www.w3.org/2001/04/xmlenc#sha256"/>
        <DigestValue>RXF8IDZgpvn6+gXON4uNW1ZphsERAn88PCNYmaiG70A=</DigestValue>
      </Reference>
      <Reference URI="/xl/styles.xml?ContentType=application/vnd.openxmlformats-officedocument.spreadsheetml.styles+xml">
        <DigestMethod Algorithm="http://www.w3.org/2001/04/xmlenc#sha256"/>
        <DigestValue>E0Kd6jY1ulGG6swaqTJRzi2R1NvoGt5/oi74MTs1jfQ=</DigestValue>
      </Reference>
      <Reference URI="/xl/theme/theme1.xml?ContentType=application/vnd.openxmlformats-officedocument.theme+xml">
        <DigestMethod Algorithm="http://www.w3.org/2001/04/xmlenc#sha256"/>
        <DigestValue>YNeH5J+J9RxutazRnaWBrYU5Xm5oQzBJ7Lrr3bNNcJw=</DigestValue>
      </Reference>
      <Reference URI="/xl/threadedComments/threadedComment1.xml?ContentType=application/vnd.ms-excel.threadedcomments+xml">
        <DigestMethod Algorithm="http://www.w3.org/2001/04/xmlenc#sha256"/>
        <DigestValue>OtBkZlheM9ksR1aJG7wSak83kuxHkgCC1bnxXhWLQZc=</DigestValue>
      </Reference>
      <Reference URI="/xl/workbook.xml?ContentType=application/vnd.openxmlformats-officedocument.spreadsheetml.sheet.main+xml">
        <DigestMethod Algorithm="http://www.w3.org/2001/04/xmlenc#sha256"/>
        <DigestValue>JztqJauVGBJ6U0adUtxUuVWHAT1Iv6m9gUfimuJwFHo=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np71fPTAZb/vTQl0OwfpLxIUtBW5L9bs7UaYtwY2920=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3/GIRfe/Lme0JpXLJo9kDx/RElduHEffClh74SR2OJM=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qT5sx4MGKlYsVlPMvPZ4NA1uU2Y3b1rNyw2untB1VZc=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nHPw+5hx4RwGoVpoNjxKF5awpzgTSuyJbHpK6hRN3b8=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4rwWNLPK0pamJeE/tvCTqI+xtVab4KYZFcJzWVO6Kv4=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Xvzr484Ulj/tgpZRSSrr8hE9M97eEcQpRD/iYT6vnao=</DigestValue>
      </Reference>
      <Reference URI="/xl/worksheets/sheet1.xml?ContentType=application/vnd.openxmlformats-officedocument.spreadsheetml.worksheet+xml">
        <DigestMethod Algorithm="http://www.w3.org/2001/04/xmlenc#sha256"/>
        <DigestValue>7soP2O00WWlHybIOLbSLjmGGA20LqOlPfxHvLPyrnjk=</DigestValue>
      </Reference>
      <Reference URI="/xl/worksheets/sheet10.xml?ContentType=application/vnd.openxmlformats-officedocument.spreadsheetml.worksheet+xml">
        <DigestMethod Algorithm="http://www.w3.org/2001/04/xmlenc#sha256"/>
        <DigestValue>i4qXTB5bqS07ArqAwsnB5fLBlsEi7Wk3F5uFtGWmmgM=</DigestValue>
      </Reference>
      <Reference URI="/xl/worksheets/sheet11.xml?ContentType=application/vnd.openxmlformats-officedocument.spreadsheetml.worksheet+xml">
        <DigestMethod Algorithm="http://www.w3.org/2001/04/xmlenc#sha256"/>
        <DigestValue>5IdLPq8EJpz0XIVaOXP+lVwLBX6jAOBVIr9EVOjF4C4=</DigestValue>
      </Reference>
      <Reference URI="/xl/worksheets/sheet12.xml?ContentType=application/vnd.openxmlformats-officedocument.spreadsheetml.worksheet+xml">
        <DigestMethod Algorithm="http://www.w3.org/2001/04/xmlenc#sha256"/>
        <DigestValue>7cgP+oXBiiou4jifEJhosUYKfqq8LGhMttMFFPCire4=</DigestValue>
      </Reference>
      <Reference URI="/xl/worksheets/sheet2.xml?ContentType=application/vnd.openxmlformats-officedocument.spreadsheetml.worksheet+xml">
        <DigestMethod Algorithm="http://www.w3.org/2001/04/xmlenc#sha256"/>
        <DigestValue>8jymr5vyQl73KQY1Hq8rbecJ+if/f2sIDhki00RJZJk=</DigestValue>
      </Reference>
      <Reference URI="/xl/worksheets/sheet3.xml?ContentType=application/vnd.openxmlformats-officedocument.spreadsheetml.worksheet+xml">
        <DigestMethod Algorithm="http://www.w3.org/2001/04/xmlenc#sha256"/>
        <DigestValue>tRbLU2/a0rsav0uVgRJfBAB6Y4pqlkHIrUdVbz+MnpQ=</DigestValue>
      </Reference>
      <Reference URI="/xl/worksheets/sheet4.xml?ContentType=application/vnd.openxmlformats-officedocument.spreadsheetml.worksheet+xml">
        <DigestMethod Algorithm="http://www.w3.org/2001/04/xmlenc#sha256"/>
        <DigestValue>EIDmIbsle0IkqU8XLv68Pu71xIX+CRX/67X2ZS5+C8w=</DigestValue>
      </Reference>
      <Reference URI="/xl/worksheets/sheet5.xml?ContentType=application/vnd.openxmlformats-officedocument.spreadsheetml.worksheet+xml">
        <DigestMethod Algorithm="http://www.w3.org/2001/04/xmlenc#sha256"/>
        <DigestValue>gU6FoCI/zJzzi99oHfktGG3hDXHb3kB4ajHGLrfxyJQ=</DigestValue>
      </Reference>
      <Reference URI="/xl/worksheets/sheet6.xml?ContentType=application/vnd.openxmlformats-officedocument.spreadsheetml.worksheet+xml">
        <DigestMethod Algorithm="http://www.w3.org/2001/04/xmlenc#sha256"/>
        <DigestValue>PIMKH2PWo9ePZQyxcRAbsE2SNFOO6rxftW8KgCekHdg=</DigestValue>
      </Reference>
      <Reference URI="/xl/worksheets/sheet7.xml?ContentType=application/vnd.openxmlformats-officedocument.spreadsheetml.worksheet+xml">
        <DigestMethod Algorithm="http://www.w3.org/2001/04/xmlenc#sha256"/>
        <DigestValue>ALHBTcu+FFuUrxvYtwFlZe8tJseCKX0xjN+fpX1dhNY=</DigestValue>
      </Reference>
      <Reference URI="/xl/worksheets/sheet8.xml?ContentType=application/vnd.openxmlformats-officedocument.spreadsheetml.worksheet+xml">
        <DigestMethod Algorithm="http://www.w3.org/2001/04/xmlenc#sha256"/>
        <DigestValue>q9ezLwa4JmJQnRkFOx2fj4crS0gDTeB+pJ8NHwEzYJs=</DigestValue>
      </Reference>
      <Reference URI="/xl/worksheets/sheet9.xml?ContentType=application/vnd.openxmlformats-officedocument.spreadsheetml.worksheet+xml">
        <DigestMethod Algorithm="http://www.w3.org/2001/04/xmlenc#sha256"/>
        <DigestValue>Cs193Q00NzlorybZo/Z843wMVKrx4rThSPppnkCzxBU=</DigestValue>
      </Reference>
    </Manifest>
    <SignatureProperties>
      <SignatureProperty Id="idSignatureTime" Target="#idPackageSignature">
        <mdssi:SignatureTime xmlns:mdssi="http://schemas.openxmlformats.org/package/2006/digital-signature">
          <mdssi:Format>YYYY-MM-DDThh:mm:ssTZD</mdssi:Format>
          <mdssi:Value>2026-03-23T17:46:07Z</mdssi:Value>
        </mdssi:SignatureTime>
      </SignatureProperty>
    </SignatureProperties>
  </Object>
  <Object Id="idOfficeObject">
    <SignatureProperties>
      <SignatureProperty Id="idOfficeV1Details" Target="#idPackageSignature">
        <SignatureInfoV1 xmlns="http://schemas.microsoft.com/office/2006/digsig">
          <SetupID>{062D29EA-93D4-431D-849A-FFE8E97E9570}</SetupID>
          <SignatureText>Ricardo Fernandez</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2026-03-23T17:46:07Z</xd:SigningTime>
          <xd:SigningCertificate>
            <xd:Cert>
              <xd:CertDigest>
                <DigestMethod Algorithm="http://www.w3.org/2001/04/xmlenc#sha256"/>
                <DigestValue>yNZpaU6Ze4BdQxszwh8OpYgrF6sYppoRRBGZF2CvOvc=</DigestValue>
              </xd:CertDigest>
              <xd:IssuerSerial>
                <X509IssuerName>CN=ITTI SAECA, SERIALNUMBER=RUC80028355-4, OU=Prestador Cualificado de Servicios de Confianza, O=ICPP, C=PY</X509IssuerName>
                <X509SerialNumber>269757430923644148029277725465295171827252166231</X509SerialNumber>
              </xd:IssuerSerial>
            </xd:Cert>
          </xd:SigningCertificate>
          <xd:SignaturePolicyIdentifier>
            <xd:SignaturePolicyImplied/>
          </xd:SignaturePolicyIdentifier>
        </xd:SignedSignatureProperties>
      </xd:SignedProperties>
    </xd:QualifyingProperties>
  </Object>
  <Object Id="idValidSigLnImg">AQAAAGwAAAAAAAAAAAAAAFsBAACfAAAAAAAAAAAAAABbGAAAOwsAACBFTUYAAAEAgBoAAKI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gAzAC8AMAAzAC8AMgAwADIANgAHAAAABwAAAAUAAAAHAAAABwAAAAUAAAAHAAAABwAAAAcAAAAHAAAASwAAAEAAAAAwAAAABQAAACAAAAABAAAAAQAAABAAAAAAAAAAAAAAAFwBAACgAAAAAAAAAAAAAABc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TAAAAVgAAADAAAAA7AAAApA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UAAAAVwAAACUAAAAMAAAABAAAAFQAAAC0AAAAMQAAADsAAADSAAAAVgAAAAEAAABVVY9BJrSPQTEAAAA7AAAAEQAAAEwAAAAAAAAAAAAAAAAAAAD//////////3AAAABSAGkAYwBhAHIAZABvACAARgBlAHIAbgBhAG4AZABlAHoAAAAMAAAABQAAAAkAAAAKAAAABwAAAAwAAAAMAAAABQAAAAoAAAAKAAAABwAAAAsAAAAKAAAACwAAAAwAAAAKAAAACQAAAEsAAABAAAAAMAAAAAUAAAAgAAAAAQAAAAEAAAAQAAAAAAAAAAAAAABcAQAAoAAAAAAAAAAAAAAAXAEAAKAAAAAlAAAADAAAAAIAAAAnAAAAGAAAAAUAAAAAAAAA////AAAAAAAlAAAADAAAAAUAAABMAAAAZAAAAAAAAABhAAAAWwEAAJsAAAAAAAAAYQAAAFw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eAAAAA8AAAB2AAAAOAAAAIYAAAABAAAAVVWPQSa0j0EPAAAAdgAAAAcAAABMAAAAAAAAAAAAAAAAAAAA//////////9cAAAAUwBpAG4AZABpAGMAbwAAAAcAAAADAAAABwAAAAgAAAADAAAABgAAAAgAAABLAAAAQAAAADAAAAAFAAAAIAAAAAEAAAABAAAAEAAAAAAAAAAAAAAAXAEAAKAAAAAAAAAAAAAAAFwBAACgAAAAJQAAAAwAAAACAAAAJwAAABgAAAAFAAAAAAAAAP///wAAAAAAJQAAAAwAAAAFAAAATAAAAGQAAAAOAAAAiwAAAE0BAACbAAAADgAAAIsAAABAAQAAEQAAACEA8AAAAAAAAAAAAAAAgD8AAAAAAAAAAAAAgD8AAAAAAAAAAAAAAAAAAAAAAAAAAAAAAAAAAAAAAAAAACUAAAAMAAAAAAAAgCgAAAAMAAAABQAAACUAAAAMAAAAAQAAABgAAAAMAAAAAAAAABIAAAAMAAAAAQAAABYAAAAMAAAAAAAAAFQAAABUAQAADwAAAIsAAABMAQAAmwAAAAEAAABVVY9BJrSPQQ8AAACLAAAALAAAAEwAAAAEAAAADgAAAIsAAABOAQAAnAAAAKQAAABGAGkAcgBtAGEAZABvACAAcABvAHIAOgAgAFIASQBDAEEAUgBEAE8AIABNAEkARwBVAEUATAAgAEYARQBSAE4AQQBOAEQARQBaACAATwBMAE0ARQBEAE8ABgAAAAMAAAAFAAAACwAAAAcAAAAIAAAACAAAAAQAAAAIAAAACAAAAAUAAAADAAAABAAAAAgAAAADAAAACAAAAAgAAAAIAAAACQAAAAoAAAAEAAAADAAAAAMAAAAJAAAACQAAAAcAAAAGAAAABAAAAAYAAAAHAAAACAAAAAoAAAAIAAAACgAAAAkAAAAHAAAABwAAAAQAAAAKAAAABgAAAAwAAAAHAAAACQAAAAoAAAAWAAAADAAAAAAAAAAlAAAADAAAAAIAAAAOAAAAFAAAAAAAAAAQAAAAFAAAAA==</Object>
  <Object Id="idInvalidSigLnImg">AQAAAGwAAAAAAAAAAAAAAFsBAACfAAAAAAAAAAAAAABbGAAAOwsAACBFTUYAAAEA/CAAAKk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cAQAAoAAAAAAAAAAAAAAAX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0wAAAFYAAAAwAAAAOwAAAKQ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1AAAAFcAAAAlAAAADAAAAAQAAABUAAAAtAAAADEAAAA7AAAA0gAAAFYAAAABAAAAVVWPQSa0j0ExAAAAOwAAABEAAABMAAAAAAAAAAAAAAAAAAAA//////////9wAAAAUgBpAGMAYQByAGQAbwAgAEYAZQByAG4AYQBuAGQAZQB6AAAADAAAAAUAAAAJAAAACgAAAAcAAAAMAAAADAAAAAUAAAAKAAAACgAAAAcAAAALAAAACgAAAAsAAAAMAAAACgAAAAkAAABLAAAAQAAAADAAAAAFAAAAIAAAAAEAAAABAAAAEAAAAAAAAAAAAAAAXAEAAKAAAAAAAAAAAAAAAFwBAACgAAAAJQAAAAwAAAACAAAAJwAAABgAAAAFAAAAAAAAAP///wAAAAAAJQAAAAwAAAAFAAAATAAAAGQAAAAAAAAAYQAAAFsBAACbAAAAAAAAAGEAAABc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HgAAAAPAAAAdgAAADgAAACGAAAAAQAAAFVVj0EmtI9BDwAAAHYAAAAHAAAATAAAAAAAAAAAAAAAAAAAAP//////////XAAAAFMAaQBuAGQAaQBjAG8AAAAHAAAAAwAAAAcAAAAIAAAAAwAAAAYAAAAIAAAASwAAAEAAAAAwAAAABQAAACAAAAABAAAAAQAAABAAAAAAAAAAAAAAAFwBAACgAAAAAAAAAAAAAABcAQAAoAAAACUAAAAMAAAAAgAAACcAAAAYAAAABQAAAAAAAAD///8AAAAAACUAAAAMAAAABQAAAEwAAABkAAAADgAAAIsAAABNAQAAmwAAAA4AAACLAAAAQAEAABEAAAAhAPAAAAAAAAAAAAAAAIA/AAAAAAAAAAAAAIA/AAAAAAAAAAAAAAAAAAAAAAAAAAAAAAAAAAAAAAAAAAAlAAAADAAAAAAAAIAoAAAADAAAAAUAAAAlAAAADAAAAAEAAAAYAAAADAAAAAAAAAASAAAADAAAAAEAAAAWAAAADAAAAAAAAABUAAAAVAEAAA8AAACLAAAATAEAAJsAAAABAAAAVVWPQSa0j0EPAAAAiwAAACwAAABMAAAABAAAAA4AAACLAAAATgEAAJwAAACkAAAARgBpAHIAbQBhAGQAbwAgAHAAbwByADoAIABSAEkAQwBBAFIARABPACAATQBJAEcAVQBFAEwAIABGAEUAUgBOAEEATgBEAEUAWgAgAE8ATABNAEUARABPAAYAAAADAAAABQAAAAsAAAAHAAAACAAAAAgAAAAEAAAACAAAAAgAAAAFAAAAAwAAAAQAAAAIAAAAAwAAAAgAAAAIAAAACAAAAAkAAAAKAAAABAAAAAwAAAADAAAACQAAAAkAAAAHAAAABgAAAAQAAAAGAAAABwAAAAgAAAAKAAAACAAAAAoAAAAJAAAABwAAAAcAAAAEAAAACgAAAAYAAAAMAAAABwAAAAkAAAAKAAAAFgAAAAwAAAAAAAAAJQAAAAwAAAACAAAADgAAABQAAAAAAAAAEAAAABQAAAA=</Object>
</Signature>
</file>

<file path=_xmlsignatures/sig17.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96+fdFCa1P7yINB45kIARACUSA5OtYjEiG0Ag2JhSKI=</DigestValue>
    </Reference>
    <Reference Type="http://www.w3.org/2000/09/xmldsig#Object" URI="#idOfficeObject">
      <DigestMethod Algorithm="http://www.w3.org/2001/04/xmlenc#sha256"/>
      <DigestValue>2LnC96EtjgqDlNZpf+hvCyQUuCYbSmyb1pGY0WqowYs=</DigestValue>
    </Reference>
    <Reference Type="http://uri.etsi.org/01903#SignedProperties" URI="#idSignedProperties">
      <Transforms>
        <Transform Algorithm="http://www.w3.org/TR/2001/REC-xml-c14n-20010315"/>
      </Transforms>
      <DigestMethod Algorithm="http://www.w3.org/2001/04/xmlenc#sha256"/>
      <DigestValue>wTLQdJUA/shm15QjfQAwb6FbWNXVqCGmX/6XaUHzaCI=</DigestValue>
    </Reference>
    <Reference Type="http://www.w3.org/2000/09/xmldsig#Object" URI="#idValidSigLnImg">
      <DigestMethod Algorithm="http://www.w3.org/2001/04/xmlenc#sha256"/>
      <DigestValue>HajyNt5gJVEDu69L9l3brKHkDoYsYTWCEx0sFAlM8JU=</DigestValue>
    </Reference>
    <Reference Type="http://www.w3.org/2000/09/xmldsig#Object" URI="#idInvalidSigLnImg">
      <DigestMethod Algorithm="http://www.w3.org/2001/04/xmlenc#sha256"/>
      <DigestValue>DA9XcKFhs+3uvlTb8mSbvtuDUQZfz+qYIvXI8hg4sco=</DigestValue>
    </Reference>
  </SignedInfo>
  <SignatureValue>j/YjC5TccJwvNHEXzbHNelBhjiETd6avsUhsAK1XZ/ebT7lw3IAlaXhW7p4U3sa7wD8mf/7Sbc4C
As74dD03OKaIPFtfOgJAlhaBDoKvrsmR73LbVYOfvFecDvRhgV6opR7ucN7TMJaFSCU3jVN4eEgm
PiDcQgdwH2AvEPLWpTWtsCW+oO6b8KbO5iWbmS81ie7eL+k4AwVhm+sb8igUoFAgo5xwOZWwdZfn
jnlbMniTNPeBlp2A9mZw9GWUtKc8e7AmcyRWlkaiM1ISdkzNZWRSq+oYPBfway9u2XqUDyy2+PHP
UddOTeZXC8iajRTbGoHPoTmxGC8IqHWRHl5i7A==</SignatureValue>
  <KeyInfo>
    <X509Data>
      <X509Certificate>MIIIbzCCBlegAwIBAgIUL0BXcFuRwlWBABuTJWGZM4vVflcwDQYJKoZIhvcNAQELBQAwgYMxCzAJBgNVBAYTAlBZMQ0wCwYDVQQKDARJQ1BQMTgwNgYDVQQLDC9QcmVzdGFkb3IgQ3VhbGlmaWNhZG8gZGUgU2VydmljaW9zIGRlIENvbmZpYW56YTEWMBQGA1UEBRMNUlVDODAwMjgzNTUtNDETMBEGA1UEAwwKSVRUSSBTQUVDQTAeFw0yNTAzMzExMzQzMTZaFw0yOTAzMzAxMzQzMTVaMIHCMQswCQYDVQQGEwJQWTE1MDMGA1UECgwsQ0VSVElGSUNBRE8gQ1VBTElGSUNBRE8gREUgRklSTUEgRUxFQ1RST05JQ0ExCzAJBgNVBAsMAkYzMREwDwYDVQQFEwhDSTUzOTQ5MjEZMBcGA1UEBAwQRkVSTkFOREVaIE9MTUVETzEXMBUGA1UEKgwOUklDQVJETyBNSUdVRUwxKDAmBgNVBAMMH1JJQ0FSRE8gTUlHVUVMIEZFUk5BTkRFWiBPTE1FRE8wggEiMA0GCSqGSIb3DQEBAQUAA4IBDwAwggEKAoIBAQC45Vbwj7DLZGw7BxKAvo5COEhDjuLmXK+qFrnuH4a0qX4YPHDTq/0aPp7tyznRdoh9AR+x2lTz5gqxn9HpWx4mch6nMGCKwdK1NrDsOl0pX1j44p4eGwCiZ2Xjnnr7+l5BQwtklQ2/jDguuiwIla+NOTJsm2jg6TVlaGdIjc3NWXpVRuwhjDx6pRi9k8+mqLB3jbq6cpSnY1Q6eY275C0IdYaOcbUK2DcvwvZxI4esWzXdfdjj2LlqnqOKIDk+W/M30ipO2TsC0Z3MhesrnxyDlpYODQJSm8CdmkTsNzCJNf/PrO84Uka/UuuGo/X3lgHdzndNtixhRUHRIkwuuVGRAgMBAAGjggOYMIIDlDAMBgNVHRMBAf8EAjAAMB8GA1UdIwQYMBaAFN/0/h8zF/N4EXAPAsGUHOPgXNT9MHsGCCsGAQUFBwEBBG8wbTA9BggrBgEFBQcwAoYxaHR0cHM6Ly93d3cuc2VjdXJlLml0dGkuZGlnaXRhbC9jZXJ0cy9jYS1pdHRpLmNlcjAsBggrBgEFBQcwAYYgaHR0cHM6Ly9vY3NwLnNlY3VyZS5pdHRpLmRpZ2l0YWwwVQYDVR0RBE4wTIERcm1fZm9AaG90bWFpbC5jb22kNzA1MTMwMQYDVQQNDCpGSVJNQSBFTEVDVFJPTklDQSBDVUFMSUZJQ0FEQSBDRU5UUkFMSVpBREEwggHJBgNVHSAEggHAMIIBvDCCAbgGDCsGAQQBg913AQICATCCAaYwPAYIKwYBBQUHAgEWMGh0dHBzOi8vd3d3LnNlY3VyZS5pdHRpLmRpZ2l0YWwvY3BzL2l0dGlfY3BzLnBkZjCBuQYIKwYBBQUHAgIwgawMgalDZXJ0aWZpY2FkbyBjdWFsaWZpY2FkbyBkZSBmaXJtYSBlbGVjdHLDs25pY2EgdGlwbyBGMyAoY2xhdmVzIGVuIGRpc3Bvc2l0aXZvIGN1YWxpZmljYWRvIGNlbnRyYWxpemFkbyksIHN1amV0YSBhIGxhcyBjb25kaWNpb25lcyBkZSB1c28gZXhwdWVzdGFzIGVuIGxhIERQQyBkZSBJVFRJIFNBRUNBMIGpBggrBgEFBQcCAjCBnAyBmVF1YWxpZmllZCBlbGVjdHJvbmljIHNpZ25hdHVyZSBjZXJ0aWZpY2F0ZSB0eXBlIEYzIChrZXlzIGluIGNlbnRyYWxpemVkIHF1YWxpZmllZCBkZXZpY2UpLCBzdWJqZWN0IHRvIHRoZSBjb25kaXRpb25zIG9mIHVzZSBzZXQgb3V0IGluIHRoZSBJVFRJIFNBRUNBIENQUzAgBgNVHSUBAf8EFjAUBggrBgEFBQcDAgYIKwYBBQUHAwQwcQYDVR0fBGowaDAyoDCgLoYsaHR0cHM6Ly9jcmwxLnNlY3VyZS5pdHRpLmRpZ2l0YWwvaXR0aS1jYS5jcmwwMqAwoC6GLGh0dHBzOi8vY3JsMi5zZWN1cmUuaXR0aS5kaWdpdGFsL2l0dGktY2EuY3JsMB0GA1UdDgQWBBQGr09zAcFkvfhjL7Y8vFTyacXgSTAOBgNVHQ8BAf8EBAMCBeAwDQYJKoZIhvcNAQELBQADggIBAKoc6LShXfY+GoozZcnjoJhlcRc3G84XyPnwHoms5QC1dvDQAJwex5fOVXCu7RhGBBOgL02GcfMHq5OOdNAfZls2sU3qkP7rlLGWdwFtSzqMht5Ed1rVU879+9MZAhCO1E42vCQpinJh+vkILgffmwEzdOm6r3itEhjAW0xUOmbxeEKlqIvoOfBkEsYYcZPuJp4uFv8jIP5x1r+FDzYAfqYsm0GdeILeKUVPJJDMRyJLxDiwIG+FChTLtnqIXM0T5mExcbAxiQlg3PYAjpv9etqQO2mw48NMWf55xqpyZnA8Tk0avjD7T9tfK4e1ZE6H7l25m3hU3E5fxTfBEMQ1c81U1pVh9zR3PgbSBBo/e4h/8XULzS5khRUtB3B6XtS/EoiBohbccO9MPONv/abaqrjk+QhTqe2TVvHeo9UsiYJXrqA+pr88Lk3Gb51wQ+UbUke2PcgY2H7VqQCpcj9M+FGpxYPSGJEvLCbhsKR1eFMSkjdkJG1eJFZRIIr+yrGpxPkB3TOf1kc06dDou2R0shGwGP5wDB8V0lt8R+2nhxUtpNcqK7fToZiITc8EqOsPT9Xb1mEUAv/3sr6kKtks9ThrRh2zh6a7/sYZJYZurhRIil02+zZIY1+BFS69l924WX55IeQho0cQ8NdGWUt+D84a7i/WUDe3xCQYZn9hKOsP</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xwBNfkTqW2zGPdOu0x4yCMuLWzX6XxW15KU0QNrxUW8=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PNoOtzGAngUL6s+tgIUOn9z3qrUg1S/iJNtyWMm5dFY=</DigestValue>
      </Reference>
      <Reference URI="/xl/calcChain.xml?ContentType=application/vnd.openxmlformats-officedocument.spreadsheetml.calcChain+xml">
        <DigestMethod Algorithm="http://www.w3.org/2001/04/xmlenc#sha256"/>
        <DigestValue>39tVIsVpzSHIH7etg51vV0YmpYSicYu+yOse9+MocJ4=</DigestValue>
      </Reference>
      <Reference URI="/xl/comments1.xml?ContentType=application/vnd.openxmlformats-officedocument.spreadsheetml.comments+xml">
        <DigestMethod Algorithm="http://www.w3.org/2001/04/xmlenc#sha256"/>
        <DigestValue>ePZPdCw9MG1/zy2olSiAd702VGx5Gp38zKBuh7XVzcs=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fELFnqMc531iehO8E10qUnjU3FFGSSVfKvsVGL702GU=</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iEn2xOWNYn26ijfC0eiHkhdZ8bnQfF/urEn/nw4TNYI=</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iEn2xOWNYn26ijfC0eiHkhdZ8bnQfF/urEn/nw4TNYI=</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iEn2xOWNYn26ijfC0eiHkhdZ8bnQfF/urEn/nw4TNYI=</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iEn2xOWNYn26ijfC0eiHkhdZ8bnQfF/urEn/nw4TNYI=</DigestValue>
      </Reference>
      <Reference URI="/xl/drawings/drawing1.xml?ContentType=application/vnd.openxmlformats-officedocument.drawing+xml">
        <DigestMethod Algorithm="http://www.w3.org/2001/04/xmlenc#sha256"/>
        <DigestValue>zcxcu2VbT5JOC7w1YGQkNDHAF2PqR26VDQGGDBbjiWU=</DigestValue>
      </Reference>
      <Reference URI="/xl/drawings/drawing2.xml?ContentType=application/vnd.openxmlformats-officedocument.drawing+xml">
        <DigestMethod Algorithm="http://www.w3.org/2001/04/xmlenc#sha256"/>
        <DigestValue>0JvWpDNzZ7g7G0Isv+aN7EoHtNEu1m09/hHIM4pnJ3w=</DigestValue>
      </Reference>
      <Reference URI="/xl/drawings/drawing3.xml?ContentType=application/vnd.openxmlformats-officedocument.drawing+xml">
        <DigestMethod Algorithm="http://www.w3.org/2001/04/xmlenc#sha256"/>
        <DigestValue>I3NIlNcdlOB3y4x+L2kFUkvYGY92SZ3E7jFoBuo86R8=</DigestValue>
      </Reference>
      <Reference URI="/xl/drawings/drawing4.xml?ContentType=application/vnd.openxmlformats-officedocument.drawing+xml">
        <DigestMethod Algorithm="http://www.w3.org/2001/04/xmlenc#sha256"/>
        <DigestValue>hFyIEKtNPJRI1WNlVexsV4fCC1hcH8m5cdDbNQ0WnsA=</DigestValue>
      </Reference>
      <Reference URI="/xl/drawings/drawing5.xml?ContentType=application/vnd.openxmlformats-officedocument.drawing+xml">
        <DigestMethod Algorithm="http://www.w3.org/2001/04/xmlenc#sha256"/>
        <DigestValue>DFROn0Py5t1Xyv0hj5Nng9mu5HNIb5YHd0GYP0VZNfQ=</DigestValue>
      </Reference>
      <Reference URI="/xl/drawings/vmlDrawing1.vml?ContentType=application/vnd.openxmlformats-officedocument.vmlDrawing">
        <DigestMethod Algorithm="http://www.w3.org/2001/04/xmlenc#sha256"/>
        <DigestValue>+WhPajrhJP2F3HUyA16GxEUIIrnlLJbf7437Kf7u1SY=</DigestValue>
      </Reference>
      <Reference URI="/xl/drawings/vmlDrawing2.vml?ContentType=application/vnd.openxmlformats-officedocument.vmlDrawing">
        <DigestMethod Algorithm="http://www.w3.org/2001/04/xmlenc#sha256"/>
        <DigestValue>GGXOm4V3N8M8YcCEwu8AKyJ4EhsJo9OPcnB608e22hw=</DigestValue>
      </Reference>
      <Reference URI="/xl/drawings/vmlDrawing3.vml?ContentType=application/vnd.openxmlformats-officedocument.vmlDrawing">
        <DigestMethod Algorithm="http://www.w3.org/2001/04/xmlenc#sha256"/>
        <DigestValue>3V3evP0CFAhG/dxF0K4C7NfJossNd3tVx15h+4yyWDE=</DigestValue>
      </Reference>
      <Reference URI="/xl/drawings/vmlDrawing4.vml?ContentType=application/vnd.openxmlformats-officedocument.vmlDrawing">
        <DigestMethod Algorithm="http://www.w3.org/2001/04/xmlenc#sha256"/>
        <DigestValue>qo9OtR2mN9xe38st5eEPRD48+gIuqCuoZZ/1fh67lYE=</DigestValue>
      </Reference>
      <Reference URI="/xl/drawings/vmlDrawing5.vml?ContentType=application/vnd.openxmlformats-officedocument.vmlDrawing">
        <DigestMethod Algorithm="http://www.w3.org/2001/04/xmlenc#sha256"/>
        <DigestValue>N16ytUYsbZD225sbgWvhrS6kDD9S9CaJILzN7VUpl40=</DigestValue>
      </Reference>
      <Reference URI="/xl/drawings/vmlDrawing6.vml?ContentType=application/vnd.openxmlformats-officedocument.vmlDrawing">
        <DigestMethod Algorithm="http://www.w3.org/2001/04/xmlenc#sha256"/>
        <DigestValue>2I5Jv22DC7xv7wuIMnBGuDY5wdjiM0NRXSXiYO9Erhw=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vSZS/cjH7RHimtAxUGKZuw3Q0JLMpo541afheXBBsDc=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eFMXdoIRh8gSRvPfmle2REC8m3crQ87J2SeLPMGmpGI=</DigestValue>
      </Reference>
      <Reference URI="/xl/externalLinks/externalLink1.xml?ContentType=application/vnd.openxmlformats-officedocument.spreadsheetml.externalLink+xml">
        <DigestMethod Algorithm="http://www.w3.org/2001/04/xmlenc#sha256"/>
        <DigestValue>ucXOCkYjKJ22eVft+yes8nZvLOEvSL/P43WxX0CFqMc=</DigestValue>
      </Reference>
      <Reference URI="/xl/externalLinks/externalLink2.xml?ContentType=application/vnd.openxmlformats-officedocument.spreadsheetml.externalLink+xml">
        <DigestMethod Algorithm="http://www.w3.org/2001/04/xmlenc#sha256"/>
        <DigestValue>Hkx+1VvWdS1KIhkaMWup5NqpsKmVlAwaxO7rNNJQ0Yg=</DigestValue>
      </Reference>
      <Reference URI="/xl/media/image1.png?ContentType=image/png">
        <DigestMethod Algorithm="http://www.w3.org/2001/04/xmlenc#sha256"/>
        <DigestValue>WR3Yh66Wk0zjO7s7bSMB1/nrTWYHFNKOknD+HQhatSk=</DigestValue>
      </Reference>
      <Reference URI="/xl/media/image2.emf?ContentType=image/x-emf">
        <DigestMethod Algorithm="http://www.w3.org/2001/04/xmlenc#sha256"/>
        <DigestValue>6pON5QuA4cKiy2xWLyy1KX4YBqO4B6T8DuhF9Z4vdhQ=</DigestValue>
      </Reference>
      <Reference URI="/xl/media/image3.emf?ContentType=image/x-emf">
        <DigestMethod Algorithm="http://www.w3.org/2001/04/xmlenc#sha256"/>
        <DigestValue>kiEssbxVdGG3/aKWPZTV2nHcU+lhhyM8tECUz2mpa8c=</DigestValue>
      </Reference>
      <Reference URI="/xl/media/image4.emf?ContentType=image/x-emf">
        <DigestMethod Algorithm="http://www.w3.org/2001/04/xmlenc#sha256"/>
        <DigestValue>0BjIDiV629RUeVbzLdhQzLbfUp6et3i7mOicst8vJu0=</DigestValue>
      </Reference>
      <Reference URI="/xl/media/image5.emf?ContentType=image/x-emf">
        <DigestMethod Algorithm="http://www.w3.org/2001/04/xmlenc#sha256"/>
        <DigestValue>d5IuCooNMSI+RxWcam/zEYduplvKUSyQwHxoPRKhxh4=</DigestValue>
      </Reference>
      <Reference URI="/xl/media/image6.emf?ContentType=image/x-emf">
        <DigestMethod Algorithm="http://www.w3.org/2001/04/xmlenc#sha256"/>
        <DigestValue>rHzzt+hGhP9SORCieRUfz+5Q/uvUznA15sYbs3CAWTo=</DigestValue>
      </Reference>
      <Reference URI="/xl/persons/person.xml?ContentType=application/vnd.ms-excel.person+xml">
        <DigestMethod Algorithm="http://www.w3.org/2001/04/xmlenc#sha256"/>
        <DigestValue>RF8ueQHZJp+1LI9PBRgPXx6+pa2HcpGTV3MEP5UI4/E=</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KV0RERGgdjLzj1q7jGVWM4bY91hGLlP8v/5mjY4cYMk=</DigestValue>
      </Reference>
      <Reference URI="/xl/printerSettings/printerSettings3.bin?ContentType=application/vnd.openxmlformats-officedocument.spreadsheetml.printerSettings">
        <DigestMethod Algorithm="http://www.w3.org/2001/04/xmlenc#sha256"/>
        <DigestValue>KV0RERGgdjLzj1q7jGVWM4bY91hGLlP8v/5mjY4cYMk=</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ohCNFOyxsGnIJf7+q+pQFEG9dnZu2oLPKVdZ/jfZL7M=</DigestValue>
      </Reference>
      <Reference URI="/xl/sharedStrings.xml?ContentType=application/vnd.openxmlformats-officedocument.spreadsheetml.sharedStrings+xml">
        <DigestMethod Algorithm="http://www.w3.org/2001/04/xmlenc#sha256"/>
        <DigestValue>RXF8IDZgpvn6+gXON4uNW1ZphsERAn88PCNYmaiG70A=</DigestValue>
      </Reference>
      <Reference URI="/xl/styles.xml?ContentType=application/vnd.openxmlformats-officedocument.spreadsheetml.styles+xml">
        <DigestMethod Algorithm="http://www.w3.org/2001/04/xmlenc#sha256"/>
        <DigestValue>E0Kd6jY1ulGG6swaqTJRzi2R1NvoGt5/oi74MTs1jfQ=</DigestValue>
      </Reference>
      <Reference URI="/xl/theme/theme1.xml?ContentType=application/vnd.openxmlformats-officedocument.theme+xml">
        <DigestMethod Algorithm="http://www.w3.org/2001/04/xmlenc#sha256"/>
        <DigestValue>YNeH5J+J9RxutazRnaWBrYU5Xm5oQzBJ7Lrr3bNNcJw=</DigestValue>
      </Reference>
      <Reference URI="/xl/threadedComments/threadedComment1.xml?ContentType=application/vnd.ms-excel.threadedcomments+xml">
        <DigestMethod Algorithm="http://www.w3.org/2001/04/xmlenc#sha256"/>
        <DigestValue>OtBkZlheM9ksR1aJG7wSak83kuxHkgCC1bnxXhWLQZc=</DigestValue>
      </Reference>
      <Reference URI="/xl/workbook.xml?ContentType=application/vnd.openxmlformats-officedocument.spreadsheetml.sheet.main+xml">
        <DigestMethod Algorithm="http://www.w3.org/2001/04/xmlenc#sha256"/>
        <DigestValue>JztqJauVGBJ6U0adUtxUuVWHAT1Iv6m9gUfimuJwFHo=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np71fPTAZb/vTQl0OwfpLxIUtBW5L9bs7UaYtwY2920=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3/GIRfe/Lme0JpXLJo9kDx/RElduHEffClh74SR2OJM=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qT5sx4MGKlYsVlPMvPZ4NA1uU2Y3b1rNyw2untB1VZc=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nHPw+5hx4RwGoVpoNjxKF5awpzgTSuyJbHpK6hRN3b8=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4rwWNLPK0pamJeE/tvCTqI+xtVab4KYZFcJzWVO6Kv4=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Xvzr484Ulj/tgpZRSSrr8hE9M97eEcQpRD/iYT6vnao=</DigestValue>
      </Reference>
      <Reference URI="/xl/worksheets/sheet1.xml?ContentType=application/vnd.openxmlformats-officedocument.spreadsheetml.worksheet+xml">
        <DigestMethod Algorithm="http://www.w3.org/2001/04/xmlenc#sha256"/>
        <DigestValue>7soP2O00WWlHybIOLbSLjmGGA20LqOlPfxHvLPyrnjk=</DigestValue>
      </Reference>
      <Reference URI="/xl/worksheets/sheet10.xml?ContentType=application/vnd.openxmlformats-officedocument.spreadsheetml.worksheet+xml">
        <DigestMethod Algorithm="http://www.w3.org/2001/04/xmlenc#sha256"/>
        <DigestValue>i4qXTB5bqS07ArqAwsnB5fLBlsEi7Wk3F5uFtGWmmgM=</DigestValue>
      </Reference>
      <Reference URI="/xl/worksheets/sheet11.xml?ContentType=application/vnd.openxmlformats-officedocument.spreadsheetml.worksheet+xml">
        <DigestMethod Algorithm="http://www.w3.org/2001/04/xmlenc#sha256"/>
        <DigestValue>5IdLPq8EJpz0XIVaOXP+lVwLBX6jAOBVIr9EVOjF4C4=</DigestValue>
      </Reference>
      <Reference URI="/xl/worksheets/sheet12.xml?ContentType=application/vnd.openxmlformats-officedocument.spreadsheetml.worksheet+xml">
        <DigestMethod Algorithm="http://www.w3.org/2001/04/xmlenc#sha256"/>
        <DigestValue>7cgP+oXBiiou4jifEJhosUYKfqq8LGhMttMFFPCire4=</DigestValue>
      </Reference>
      <Reference URI="/xl/worksheets/sheet2.xml?ContentType=application/vnd.openxmlformats-officedocument.spreadsheetml.worksheet+xml">
        <DigestMethod Algorithm="http://www.w3.org/2001/04/xmlenc#sha256"/>
        <DigestValue>8jymr5vyQl73KQY1Hq8rbecJ+if/f2sIDhki00RJZJk=</DigestValue>
      </Reference>
      <Reference URI="/xl/worksheets/sheet3.xml?ContentType=application/vnd.openxmlformats-officedocument.spreadsheetml.worksheet+xml">
        <DigestMethod Algorithm="http://www.w3.org/2001/04/xmlenc#sha256"/>
        <DigestValue>tRbLU2/a0rsav0uVgRJfBAB6Y4pqlkHIrUdVbz+MnpQ=</DigestValue>
      </Reference>
      <Reference URI="/xl/worksheets/sheet4.xml?ContentType=application/vnd.openxmlformats-officedocument.spreadsheetml.worksheet+xml">
        <DigestMethod Algorithm="http://www.w3.org/2001/04/xmlenc#sha256"/>
        <DigestValue>EIDmIbsle0IkqU8XLv68Pu71xIX+CRX/67X2ZS5+C8w=</DigestValue>
      </Reference>
      <Reference URI="/xl/worksheets/sheet5.xml?ContentType=application/vnd.openxmlformats-officedocument.spreadsheetml.worksheet+xml">
        <DigestMethod Algorithm="http://www.w3.org/2001/04/xmlenc#sha256"/>
        <DigestValue>gU6FoCI/zJzzi99oHfktGG3hDXHb3kB4ajHGLrfxyJQ=</DigestValue>
      </Reference>
      <Reference URI="/xl/worksheets/sheet6.xml?ContentType=application/vnd.openxmlformats-officedocument.spreadsheetml.worksheet+xml">
        <DigestMethod Algorithm="http://www.w3.org/2001/04/xmlenc#sha256"/>
        <DigestValue>PIMKH2PWo9ePZQyxcRAbsE2SNFOO6rxftW8KgCekHdg=</DigestValue>
      </Reference>
      <Reference URI="/xl/worksheets/sheet7.xml?ContentType=application/vnd.openxmlformats-officedocument.spreadsheetml.worksheet+xml">
        <DigestMethod Algorithm="http://www.w3.org/2001/04/xmlenc#sha256"/>
        <DigestValue>ALHBTcu+FFuUrxvYtwFlZe8tJseCKX0xjN+fpX1dhNY=</DigestValue>
      </Reference>
      <Reference URI="/xl/worksheets/sheet8.xml?ContentType=application/vnd.openxmlformats-officedocument.spreadsheetml.worksheet+xml">
        <DigestMethod Algorithm="http://www.w3.org/2001/04/xmlenc#sha256"/>
        <DigestValue>q9ezLwa4JmJQnRkFOx2fj4crS0gDTeB+pJ8NHwEzYJs=</DigestValue>
      </Reference>
      <Reference URI="/xl/worksheets/sheet9.xml?ContentType=application/vnd.openxmlformats-officedocument.spreadsheetml.worksheet+xml">
        <DigestMethod Algorithm="http://www.w3.org/2001/04/xmlenc#sha256"/>
        <DigestValue>Cs193Q00NzlorybZo/Z843wMVKrx4rThSPppnkCzxBU=</DigestValue>
      </Reference>
    </Manifest>
    <SignatureProperties>
      <SignatureProperty Id="idSignatureTime" Target="#idPackageSignature">
        <mdssi:SignatureTime xmlns:mdssi="http://schemas.openxmlformats.org/package/2006/digital-signature">
          <mdssi:Format>YYYY-MM-DDThh:mm:ssTZD</mdssi:Format>
          <mdssi:Value>2026-03-23T17:46:26Z</mdssi:Value>
        </mdssi:SignatureTime>
      </SignatureProperty>
    </SignatureProperties>
  </Object>
  <Object Id="idOfficeObject">
    <SignatureProperties>
      <SignatureProperty Id="idOfficeV1Details" Target="#idPackageSignature">
        <SignatureInfoV1 xmlns="http://schemas.microsoft.com/office/2006/digsig">
          <SetupID>{39CEA0E8-3B75-42F6-A44B-D70E8CEC35EE}</SetupID>
          <SignatureText>Ricardo Fernandez</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2026-03-23T17:46:26Z</xd:SigningTime>
          <xd:SigningCertificate>
            <xd:Cert>
              <xd:CertDigest>
                <DigestMethod Algorithm="http://www.w3.org/2001/04/xmlenc#sha256"/>
                <DigestValue>yNZpaU6Ze4BdQxszwh8OpYgrF6sYppoRRBGZF2CvOvc=</DigestValue>
              </xd:CertDigest>
              <xd:IssuerSerial>
                <X509IssuerName>CN=ITTI SAECA, SERIALNUMBER=RUC80028355-4, OU=Prestador Cualificado de Servicios de Confianza, O=ICPP, C=PY</X509IssuerName>
                <X509SerialNumber>269757430923644148029277725465295171827252166231</X509SerialNumber>
              </xd:IssuerSerial>
            </xd:Cert>
          </xd:SigningCertificate>
          <xd:SignaturePolicyIdentifier>
            <xd:SignaturePolicyImplied/>
          </xd:SignaturePolicyIdentifier>
        </xd:SignedSignatureProperties>
      </xd:SignedProperties>
    </xd:QualifyingProperties>
  </Object>
  <Object Id="idValidSigLnImg">AQAAAGwAAAAAAAAAAAAAAFsBAACfAAAAAAAAAAAAAABbGAAAOwsAACBFTUYAAAEAgBoAAKI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gAzAC8AMAAzAC8AMgAwADIANgAHAAAABwAAAAUAAAAHAAAABwAAAAUAAAAHAAAABwAAAAcAAAAHAAAASwAAAEAAAAAwAAAABQAAACAAAAABAAAAAQAAABAAAAAAAAAAAAAAAFwBAACgAAAAAAAAAAAAAABc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TAAAAVgAAADAAAAA7AAAApA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UAAAAVwAAACUAAAAMAAAABAAAAFQAAAC0AAAAMQAAADsAAADSAAAAVgAAAAEAAABVVY9BJrSPQTEAAAA7AAAAEQAAAEwAAAAAAAAAAAAAAAAAAAD//////////3AAAABSAGkAYwBhAHIAZABvACAARgBlAHIAbgBhAG4AZABlAHoAAAAMAAAABQAAAAkAAAAKAAAABwAAAAwAAAAMAAAABQAAAAoAAAAKAAAABwAAAAsAAAAKAAAACwAAAAwAAAAKAAAACQAAAEsAAABAAAAAMAAAAAUAAAAgAAAAAQAAAAEAAAAQAAAAAAAAAAAAAABcAQAAoAAAAAAAAAAAAAAAXAEAAKAAAAAlAAAADAAAAAIAAAAnAAAAGAAAAAUAAAAAAAAA////AAAAAAAlAAAADAAAAAUAAABMAAAAZAAAAAAAAABhAAAAWwEAAJsAAAAAAAAAYQAAAFw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eAAAAA8AAAB2AAAAOAAAAIYAAAABAAAAVVWPQSa0j0EPAAAAdgAAAAcAAABMAAAAAAAAAAAAAAAAAAAA//////////9cAAAAUwBpAG4AZABpAGMAbwAAAAcAAAADAAAABwAAAAgAAAADAAAABgAAAAgAAABLAAAAQAAAADAAAAAFAAAAIAAAAAEAAAABAAAAEAAAAAAAAAAAAAAAXAEAAKAAAAAAAAAAAAAAAFwBAACgAAAAJQAAAAwAAAACAAAAJwAAABgAAAAFAAAAAAAAAP///wAAAAAAJQAAAAwAAAAFAAAATAAAAGQAAAAOAAAAiwAAAE0BAACbAAAADgAAAIsAAABAAQAAEQAAACEA8AAAAAAAAAAAAAAAgD8AAAAAAAAAAAAAgD8AAAAAAAAAAAAAAAAAAAAAAAAAAAAAAAAAAAAAAAAAACUAAAAMAAAAAAAAgCgAAAAMAAAABQAAACUAAAAMAAAAAQAAABgAAAAMAAAAAAAAABIAAAAMAAAAAQAAABYAAAAMAAAAAAAAAFQAAABUAQAADwAAAIsAAABMAQAAmwAAAAEAAABVVY9BJrSPQQ8AAACLAAAALAAAAEwAAAAEAAAADgAAAIsAAABOAQAAnAAAAKQAAABGAGkAcgBtAGEAZABvACAAcABvAHIAOgAgAFIASQBDAEEAUgBEAE8AIABNAEkARwBVAEUATAAgAEYARQBSAE4AQQBOAEQARQBaACAATwBMAE0ARQBEAE8ABgAAAAMAAAAFAAAACwAAAAcAAAAIAAAACAAAAAQAAAAIAAAACAAAAAUAAAADAAAABAAAAAgAAAADAAAACAAAAAgAAAAIAAAACQAAAAoAAAAEAAAADAAAAAMAAAAJAAAACQAAAAcAAAAGAAAABAAAAAYAAAAHAAAACAAAAAoAAAAIAAAACgAAAAkAAAAHAAAABwAAAAQAAAAKAAAABgAAAAwAAAAHAAAACQAAAAoAAAAWAAAADAAAAAAAAAAlAAAADAAAAAIAAAAOAAAAFAAAAAAAAAAQAAAAFAAAAA==</Object>
  <Object Id="idInvalidSigLnImg">AQAAAGwAAAAAAAAAAAAAAFsBAACfAAAAAAAAAAAAAABbGAAAOwsAACBFTUYAAAEA/CAAAKk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cAQAAoAAAAAAAAAAAAAAAX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0wAAAFYAAAAwAAAAOwAAAKQ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1AAAAFcAAAAlAAAADAAAAAQAAABUAAAAtAAAADEAAAA7AAAA0gAAAFYAAAABAAAAVVWPQSa0j0ExAAAAOwAAABEAAABMAAAAAAAAAAAAAAAAAAAA//////////9wAAAAUgBpAGMAYQByAGQAbwAgAEYAZQByAG4AYQBuAGQAZQB6AAAADAAAAAUAAAAJAAAACgAAAAcAAAAMAAAADAAAAAUAAAAKAAAACgAAAAcAAAALAAAACgAAAAsAAAAMAAAACgAAAAkAAABLAAAAQAAAADAAAAAFAAAAIAAAAAEAAAABAAAAEAAAAAAAAAAAAAAAXAEAAKAAAAAAAAAAAAAAAFwBAACgAAAAJQAAAAwAAAACAAAAJwAAABgAAAAFAAAAAAAAAP///wAAAAAAJQAAAAwAAAAFAAAATAAAAGQAAAAAAAAAYQAAAFsBAACbAAAAAAAAAGEAAABc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HgAAAAPAAAAdgAAADgAAACGAAAAAQAAAFVVj0EmtI9BDwAAAHYAAAAHAAAATAAAAAAAAAAAAAAAAAAAAP//////////XAAAAFMAaQBuAGQAaQBjAG8AAAAHAAAAAwAAAAcAAAAIAAAAAwAAAAYAAAAIAAAASwAAAEAAAAAwAAAABQAAACAAAAABAAAAAQAAABAAAAAAAAAAAAAAAFwBAACgAAAAAAAAAAAAAABcAQAAoAAAACUAAAAMAAAAAgAAACcAAAAYAAAABQAAAAAAAAD///8AAAAAACUAAAAMAAAABQAAAEwAAABkAAAADgAAAIsAAABNAQAAmwAAAA4AAACLAAAAQAEAABEAAAAhAPAAAAAAAAAAAAAAAIA/AAAAAAAAAAAAAIA/AAAAAAAAAAAAAAAAAAAAAAAAAAAAAAAAAAAAAAAAAAAlAAAADAAAAAAAAIAoAAAADAAAAAUAAAAlAAAADAAAAAEAAAAYAAAADAAAAAAAAAASAAAADAAAAAEAAAAWAAAADAAAAAAAAABUAAAAVAEAAA8AAACLAAAATAEAAJsAAAABAAAAVVWPQSa0j0EPAAAAiwAAACwAAABMAAAABAAAAA4AAACLAAAATgEAAJwAAACkAAAARgBpAHIAbQBhAGQAbwAgAHAAbwByADoAIABSAEkAQwBBAFIARABPACAATQBJAEcAVQBFAEwAIABGAEUAUgBOAEEATgBEAEUAWgAgAE8ATABNAEUARABPAAYAAAADAAAABQAAAAsAAAAHAAAACAAAAAgAAAAEAAAACAAAAAgAAAAFAAAAAwAAAAQAAAAIAAAAAwAAAAgAAAAIAAAACAAAAAkAAAAKAAAABAAAAAwAAAADAAAACQAAAAkAAAAHAAAABgAAAAQAAAAGAAAABwAAAAgAAAAKAAAACAAAAAoAAAAJAAAABwAAAAcAAAAEAAAACgAAAAYAAAAMAAAABwAAAAkAAAAKAAAAFgAAAAwAAAAAAAAAJQAAAAwAAAACAAAADgAAABQAAAAAAAAAEAAAABQAAAA=</Object>
</Signature>
</file>

<file path=_xmlsignatures/sig18.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1+gS8ozD2r8eZkf/v6e/v9sMayRnr07ktEiOjhCGuCQ=</DigestValue>
    </Reference>
    <Reference Type="http://www.w3.org/2000/09/xmldsig#Object" URI="#idOfficeObject">
      <DigestMethod Algorithm="http://www.w3.org/2001/04/xmlenc#sha256"/>
      <DigestValue>K08rM3cbx8uY/Yv0Kz0UtVI4+VyCk6Y1ki3U+eERcpA=</DigestValue>
    </Reference>
    <Reference Type="http://uri.etsi.org/01903#SignedProperties" URI="#idSignedProperties">
      <Transforms>
        <Transform Algorithm="http://www.w3.org/TR/2001/REC-xml-c14n-20010315"/>
      </Transforms>
      <DigestMethod Algorithm="http://www.w3.org/2001/04/xmlenc#sha256"/>
      <DigestValue>P+QpuRFlzl5BFUlcjtIZ0ShxdgyP1AnxoS7N87HhhB4=</DigestValue>
    </Reference>
    <Reference Type="http://www.w3.org/2000/09/xmldsig#Object" URI="#idValidSigLnImg">
      <DigestMethod Algorithm="http://www.w3.org/2001/04/xmlenc#sha256"/>
      <DigestValue>HajyNt5gJVEDu69L9l3brKHkDoYsYTWCEx0sFAlM8JU=</DigestValue>
    </Reference>
    <Reference Type="http://www.w3.org/2000/09/xmldsig#Object" URI="#idInvalidSigLnImg">
      <DigestMethod Algorithm="http://www.w3.org/2001/04/xmlenc#sha256"/>
      <DigestValue>DA9XcKFhs+3uvlTb8mSbvtuDUQZfz+qYIvXI8hg4sco=</DigestValue>
    </Reference>
  </SignedInfo>
  <SignatureValue>Vh8ZTAIdyMLu7b8kfSK3sJrKAOUl0HXhRiwXXwzwAR2cK5ZXClehKbQKynN/lM3zImNB56+xP/8r
gd7jR2rrYeiRnx2WSNiW2i/+WlJnI1ygIfan0pan3ga2JYqC9zq64xfxeZJB64TCR/Rw5GxU4rYe
rYqxOIPPAeCBlFp57vhH2A+S533U0ton4Mspu320ITE9JGhJ8begFn+FfhSbp1C6EgPOJh1Hltj8
2NrOeSypi5Sr4a6zIsZCOW0hN3nk4kinw1IZuzNmQ/n5DQoj9uTuFoU8d9kNilfiYWTYw8CLYLeX
Nr8L/fuKrqieD83UC0u9PJRiJJofO7mnucwQXw==</SignatureValue>
  <KeyInfo>
    <X509Data>
      <X509Certificate>MIIIbzCCBlegAwIBAgIUL0BXcFuRwlWBABuTJWGZM4vVflcwDQYJKoZIhvcNAQELBQAwgYMxCzAJBgNVBAYTAlBZMQ0wCwYDVQQKDARJQ1BQMTgwNgYDVQQLDC9QcmVzdGFkb3IgQ3VhbGlmaWNhZG8gZGUgU2VydmljaW9zIGRlIENvbmZpYW56YTEWMBQGA1UEBRMNUlVDODAwMjgzNTUtNDETMBEGA1UEAwwKSVRUSSBTQUVDQTAeFw0yNTAzMzExMzQzMTZaFw0yOTAzMzAxMzQzMTVaMIHCMQswCQYDVQQGEwJQWTE1MDMGA1UECgwsQ0VSVElGSUNBRE8gQ1VBTElGSUNBRE8gREUgRklSTUEgRUxFQ1RST05JQ0ExCzAJBgNVBAsMAkYzMREwDwYDVQQFEwhDSTUzOTQ5MjEZMBcGA1UEBAwQRkVSTkFOREVaIE9MTUVETzEXMBUGA1UEKgwOUklDQVJETyBNSUdVRUwxKDAmBgNVBAMMH1JJQ0FSRE8gTUlHVUVMIEZFUk5BTkRFWiBPTE1FRE8wggEiMA0GCSqGSIb3DQEBAQUAA4IBDwAwggEKAoIBAQC45Vbwj7DLZGw7BxKAvo5COEhDjuLmXK+qFrnuH4a0qX4YPHDTq/0aPp7tyznRdoh9AR+x2lTz5gqxn9HpWx4mch6nMGCKwdK1NrDsOl0pX1j44p4eGwCiZ2Xjnnr7+l5BQwtklQ2/jDguuiwIla+NOTJsm2jg6TVlaGdIjc3NWXpVRuwhjDx6pRi9k8+mqLB3jbq6cpSnY1Q6eY275C0IdYaOcbUK2DcvwvZxI4esWzXdfdjj2LlqnqOKIDk+W/M30ipO2TsC0Z3MhesrnxyDlpYODQJSm8CdmkTsNzCJNf/PrO84Uka/UuuGo/X3lgHdzndNtixhRUHRIkwuuVGRAgMBAAGjggOYMIIDlDAMBgNVHRMBAf8EAjAAMB8GA1UdIwQYMBaAFN/0/h8zF/N4EXAPAsGUHOPgXNT9MHsGCCsGAQUFBwEBBG8wbTA9BggrBgEFBQcwAoYxaHR0cHM6Ly93d3cuc2VjdXJlLml0dGkuZGlnaXRhbC9jZXJ0cy9jYS1pdHRpLmNlcjAsBggrBgEFBQcwAYYgaHR0cHM6Ly9vY3NwLnNlY3VyZS5pdHRpLmRpZ2l0YWwwVQYDVR0RBE4wTIERcm1fZm9AaG90bWFpbC5jb22kNzA1MTMwMQYDVQQNDCpGSVJNQSBFTEVDVFJPTklDQSBDVUFMSUZJQ0FEQSBDRU5UUkFMSVpBREEwggHJBgNVHSAEggHAMIIBvDCCAbgGDCsGAQQBg913AQICATCCAaYwPAYIKwYBBQUHAgEWMGh0dHBzOi8vd3d3LnNlY3VyZS5pdHRpLmRpZ2l0YWwvY3BzL2l0dGlfY3BzLnBkZjCBuQYIKwYBBQUHAgIwgawMgalDZXJ0aWZpY2FkbyBjdWFsaWZpY2FkbyBkZSBmaXJtYSBlbGVjdHLDs25pY2EgdGlwbyBGMyAoY2xhdmVzIGVuIGRpc3Bvc2l0aXZvIGN1YWxpZmljYWRvIGNlbnRyYWxpemFkbyksIHN1amV0YSBhIGxhcyBjb25kaWNpb25lcyBkZSB1c28gZXhwdWVzdGFzIGVuIGxhIERQQyBkZSBJVFRJIFNBRUNBMIGpBggrBgEFBQcCAjCBnAyBmVF1YWxpZmllZCBlbGVjdHJvbmljIHNpZ25hdHVyZSBjZXJ0aWZpY2F0ZSB0eXBlIEYzIChrZXlzIGluIGNlbnRyYWxpemVkIHF1YWxpZmllZCBkZXZpY2UpLCBzdWJqZWN0IHRvIHRoZSBjb25kaXRpb25zIG9mIHVzZSBzZXQgb3V0IGluIHRoZSBJVFRJIFNBRUNBIENQUzAgBgNVHSUBAf8EFjAUBggrBgEFBQcDAgYIKwYBBQUHAwQwcQYDVR0fBGowaDAyoDCgLoYsaHR0cHM6Ly9jcmwxLnNlY3VyZS5pdHRpLmRpZ2l0YWwvaXR0aS1jYS5jcmwwMqAwoC6GLGh0dHBzOi8vY3JsMi5zZWN1cmUuaXR0aS5kaWdpdGFsL2l0dGktY2EuY3JsMB0GA1UdDgQWBBQGr09zAcFkvfhjL7Y8vFTyacXgSTAOBgNVHQ8BAf8EBAMCBeAwDQYJKoZIhvcNAQELBQADggIBAKoc6LShXfY+GoozZcnjoJhlcRc3G84XyPnwHoms5QC1dvDQAJwex5fOVXCu7RhGBBOgL02GcfMHq5OOdNAfZls2sU3qkP7rlLGWdwFtSzqMht5Ed1rVU879+9MZAhCO1E42vCQpinJh+vkILgffmwEzdOm6r3itEhjAW0xUOmbxeEKlqIvoOfBkEsYYcZPuJp4uFv8jIP5x1r+FDzYAfqYsm0GdeILeKUVPJJDMRyJLxDiwIG+FChTLtnqIXM0T5mExcbAxiQlg3PYAjpv9etqQO2mw48NMWf55xqpyZnA8Tk0avjD7T9tfK4e1ZE6H7l25m3hU3E5fxTfBEMQ1c81U1pVh9zR3PgbSBBo/e4h/8XULzS5khRUtB3B6XtS/EoiBohbccO9MPONv/abaqrjk+QhTqe2TVvHeo9UsiYJXrqA+pr88Lk3Gb51wQ+UbUke2PcgY2H7VqQCpcj9M+FGpxYPSGJEvLCbhsKR1eFMSkjdkJG1eJFZRIIr+yrGpxPkB3TOf1kc06dDou2R0shGwGP5wDB8V0lt8R+2nhxUtpNcqK7fToZiITc8EqOsPT9Xb1mEUAv/3sr6kKtks9ThrRh2zh6a7/sYZJYZurhRIil02+zZIY1+BFS69l924WX55IeQho0cQ8NdGWUt+D84a7i/WUDe3xCQYZn9hKOsP</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xwBNfkTqW2zGPdOu0x4yCMuLWzX6XxW15KU0QNrxUW8=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PNoOtzGAngUL6s+tgIUOn9z3qrUg1S/iJNtyWMm5dFY=</DigestValue>
      </Reference>
      <Reference URI="/xl/calcChain.xml?ContentType=application/vnd.openxmlformats-officedocument.spreadsheetml.calcChain+xml">
        <DigestMethod Algorithm="http://www.w3.org/2001/04/xmlenc#sha256"/>
        <DigestValue>39tVIsVpzSHIH7etg51vV0YmpYSicYu+yOse9+MocJ4=</DigestValue>
      </Reference>
      <Reference URI="/xl/comments1.xml?ContentType=application/vnd.openxmlformats-officedocument.spreadsheetml.comments+xml">
        <DigestMethod Algorithm="http://www.w3.org/2001/04/xmlenc#sha256"/>
        <DigestValue>ePZPdCw9MG1/zy2olSiAd702VGx5Gp38zKBuh7XVzcs=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fELFnqMc531iehO8E10qUnjU3FFGSSVfKvsVGL702GU=</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iEn2xOWNYn26ijfC0eiHkhdZ8bnQfF/urEn/nw4TNYI=</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iEn2xOWNYn26ijfC0eiHkhdZ8bnQfF/urEn/nw4TNYI=</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iEn2xOWNYn26ijfC0eiHkhdZ8bnQfF/urEn/nw4TNYI=</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iEn2xOWNYn26ijfC0eiHkhdZ8bnQfF/urEn/nw4TNYI=</DigestValue>
      </Reference>
      <Reference URI="/xl/drawings/drawing1.xml?ContentType=application/vnd.openxmlformats-officedocument.drawing+xml">
        <DigestMethod Algorithm="http://www.w3.org/2001/04/xmlenc#sha256"/>
        <DigestValue>zcxcu2VbT5JOC7w1YGQkNDHAF2PqR26VDQGGDBbjiWU=</DigestValue>
      </Reference>
      <Reference URI="/xl/drawings/drawing2.xml?ContentType=application/vnd.openxmlformats-officedocument.drawing+xml">
        <DigestMethod Algorithm="http://www.w3.org/2001/04/xmlenc#sha256"/>
        <DigestValue>0JvWpDNzZ7g7G0Isv+aN7EoHtNEu1m09/hHIM4pnJ3w=</DigestValue>
      </Reference>
      <Reference URI="/xl/drawings/drawing3.xml?ContentType=application/vnd.openxmlformats-officedocument.drawing+xml">
        <DigestMethod Algorithm="http://www.w3.org/2001/04/xmlenc#sha256"/>
        <DigestValue>I3NIlNcdlOB3y4x+L2kFUkvYGY92SZ3E7jFoBuo86R8=</DigestValue>
      </Reference>
      <Reference URI="/xl/drawings/drawing4.xml?ContentType=application/vnd.openxmlformats-officedocument.drawing+xml">
        <DigestMethod Algorithm="http://www.w3.org/2001/04/xmlenc#sha256"/>
        <DigestValue>hFyIEKtNPJRI1WNlVexsV4fCC1hcH8m5cdDbNQ0WnsA=</DigestValue>
      </Reference>
      <Reference URI="/xl/drawings/drawing5.xml?ContentType=application/vnd.openxmlformats-officedocument.drawing+xml">
        <DigestMethod Algorithm="http://www.w3.org/2001/04/xmlenc#sha256"/>
        <DigestValue>DFROn0Py5t1Xyv0hj5Nng9mu5HNIb5YHd0GYP0VZNfQ=</DigestValue>
      </Reference>
      <Reference URI="/xl/drawings/vmlDrawing1.vml?ContentType=application/vnd.openxmlformats-officedocument.vmlDrawing">
        <DigestMethod Algorithm="http://www.w3.org/2001/04/xmlenc#sha256"/>
        <DigestValue>+WhPajrhJP2F3HUyA16GxEUIIrnlLJbf7437Kf7u1SY=</DigestValue>
      </Reference>
      <Reference URI="/xl/drawings/vmlDrawing2.vml?ContentType=application/vnd.openxmlformats-officedocument.vmlDrawing">
        <DigestMethod Algorithm="http://www.w3.org/2001/04/xmlenc#sha256"/>
        <DigestValue>GGXOm4V3N8M8YcCEwu8AKyJ4EhsJo9OPcnB608e22hw=</DigestValue>
      </Reference>
      <Reference URI="/xl/drawings/vmlDrawing3.vml?ContentType=application/vnd.openxmlformats-officedocument.vmlDrawing">
        <DigestMethod Algorithm="http://www.w3.org/2001/04/xmlenc#sha256"/>
        <DigestValue>3V3evP0CFAhG/dxF0K4C7NfJossNd3tVx15h+4yyWDE=</DigestValue>
      </Reference>
      <Reference URI="/xl/drawings/vmlDrawing4.vml?ContentType=application/vnd.openxmlformats-officedocument.vmlDrawing">
        <DigestMethod Algorithm="http://www.w3.org/2001/04/xmlenc#sha256"/>
        <DigestValue>qo9OtR2mN9xe38st5eEPRD48+gIuqCuoZZ/1fh67lYE=</DigestValue>
      </Reference>
      <Reference URI="/xl/drawings/vmlDrawing5.vml?ContentType=application/vnd.openxmlformats-officedocument.vmlDrawing">
        <DigestMethod Algorithm="http://www.w3.org/2001/04/xmlenc#sha256"/>
        <DigestValue>N16ytUYsbZD225sbgWvhrS6kDD9S9CaJILzN7VUpl40=</DigestValue>
      </Reference>
      <Reference URI="/xl/drawings/vmlDrawing6.vml?ContentType=application/vnd.openxmlformats-officedocument.vmlDrawing">
        <DigestMethod Algorithm="http://www.w3.org/2001/04/xmlenc#sha256"/>
        <DigestValue>2I5Jv22DC7xv7wuIMnBGuDY5wdjiM0NRXSXiYO9Erhw=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vSZS/cjH7RHimtAxUGKZuw3Q0JLMpo541afheXBBsDc=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eFMXdoIRh8gSRvPfmle2REC8m3crQ87J2SeLPMGmpGI=</DigestValue>
      </Reference>
      <Reference URI="/xl/externalLinks/externalLink1.xml?ContentType=application/vnd.openxmlformats-officedocument.spreadsheetml.externalLink+xml">
        <DigestMethod Algorithm="http://www.w3.org/2001/04/xmlenc#sha256"/>
        <DigestValue>ucXOCkYjKJ22eVft+yes8nZvLOEvSL/P43WxX0CFqMc=</DigestValue>
      </Reference>
      <Reference URI="/xl/externalLinks/externalLink2.xml?ContentType=application/vnd.openxmlformats-officedocument.spreadsheetml.externalLink+xml">
        <DigestMethod Algorithm="http://www.w3.org/2001/04/xmlenc#sha256"/>
        <DigestValue>Hkx+1VvWdS1KIhkaMWup5NqpsKmVlAwaxO7rNNJQ0Yg=</DigestValue>
      </Reference>
      <Reference URI="/xl/media/image1.png?ContentType=image/png">
        <DigestMethod Algorithm="http://www.w3.org/2001/04/xmlenc#sha256"/>
        <DigestValue>WR3Yh66Wk0zjO7s7bSMB1/nrTWYHFNKOknD+HQhatSk=</DigestValue>
      </Reference>
      <Reference URI="/xl/media/image2.emf?ContentType=image/x-emf">
        <DigestMethod Algorithm="http://www.w3.org/2001/04/xmlenc#sha256"/>
        <DigestValue>6pON5QuA4cKiy2xWLyy1KX4YBqO4B6T8DuhF9Z4vdhQ=</DigestValue>
      </Reference>
      <Reference URI="/xl/media/image3.emf?ContentType=image/x-emf">
        <DigestMethod Algorithm="http://www.w3.org/2001/04/xmlenc#sha256"/>
        <DigestValue>kiEssbxVdGG3/aKWPZTV2nHcU+lhhyM8tECUz2mpa8c=</DigestValue>
      </Reference>
      <Reference URI="/xl/media/image4.emf?ContentType=image/x-emf">
        <DigestMethod Algorithm="http://www.w3.org/2001/04/xmlenc#sha256"/>
        <DigestValue>0BjIDiV629RUeVbzLdhQzLbfUp6et3i7mOicst8vJu0=</DigestValue>
      </Reference>
      <Reference URI="/xl/media/image5.emf?ContentType=image/x-emf">
        <DigestMethod Algorithm="http://www.w3.org/2001/04/xmlenc#sha256"/>
        <DigestValue>d5IuCooNMSI+RxWcam/zEYduplvKUSyQwHxoPRKhxh4=</DigestValue>
      </Reference>
      <Reference URI="/xl/media/image6.emf?ContentType=image/x-emf">
        <DigestMethod Algorithm="http://www.w3.org/2001/04/xmlenc#sha256"/>
        <DigestValue>rHzzt+hGhP9SORCieRUfz+5Q/uvUznA15sYbs3CAWTo=</DigestValue>
      </Reference>
      <Reference URI="/xl/persons/person.xml?ContentType=application/vnd.ms-excel.person+xml">
        <DigestMethod Algorithm="http://www.w3.org/2001/04/xmlenc#sha256"/>
        <DigestValue>RF8ueQHZJp+1LI9PBRgPXx6+pa2HcpGTV3MEP5UI4/E=</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KV0RERGgdjLzj1q7jGVWM4bY91hGLlP8v/5mjY4cYMk=</DigestValue>
      </Reference>
      <Reference URI="/xl/printerSettings/printerSettings3.bin?ContentType=application/vnd.openxmlformats-officedocument.spreadsheetml.printerSettings">
        <DigestMethod Algorithm="http://www.w3.org/2001/04/xmlenc#sha256"/>
        <DigestValue>KV0RERGgdjLzj1q7jGVWM4bY91hGLlP8v/5mjY4cYMk=</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ohCNFOyxsGnIJf7+q+pQFEG9dnZu2oLPKVdZ/jfZL7M=</DigestValue>
      </Reference>
      <Reference URI="/xl/sharedStrings.xml?ContentType=application/vnd.openxmlformats-officedocument.spreadsheetml.sharedStrings+xml">
        <DigestMethod Algorithm="http://www.w3.org/2001/04/xmlenc#sha256"/>
        <DigestValue>RXF8IDZgpvn6+gXON4uNW1ZphsERAn88PCNYmaiG70A=</DigestValue>
      </Reference>
      <Reference URI="/xl/styles.xml?ContentType=application/vnd.openxmlformats-officedocument.spreadsheetml.styles+xml">
        <DigestMethod Algorithm="http://www.w3.org/2001/04/xmlenc#sha256"/>
        <DigestValue>E0Kd6jY1ulGG6swaqTJRzi2R1NvoGt5/oi74MTs1jfQ=</DigestValue>
      </Reference>
      <Reference URI="/xl/theme/theme1.xml?ContentType=application/vnd.openxmlformats-officedocument.theme+xml">
        <DigestMethod Algorithm="http://www.w3.org/2001/04/xmlenc#sha256"/>
        <DigestValue>YNeH5J+J9RxutazRnaWBrYU5Xm5oQzBJ7Lrr3bNNcJw=</DigestValue>
      </Reference>
      <Reference URI="/xl/threadedComments/threadedComment1.xml?ContentType=application/vnd.ms-excel.threadedcomments+xml">
        <DigestMethod Algorithm="http://www.w3.org/2001/04/xmlenc#sha256"/>
        <DigestValue>OtBkZlheM9ksR1aJG7wSak83kuxHkgCC1bnxXhWLQZc=</DigestValue>
      </Reference>
      <Reference URI="/xl/workbook.xml?ContentType=application/vnd.openxmlformats-officedocument.spreadsheetml.sheet.main+xml">
        <DigestMethod Algorithm="http://www.w3.org/2001/04/xmlenc#sha256"/>
        <DigestValue>JztqJauVGBJ6U0adUtxUuVWHAT1Iv6m9gUfimuJwFHo=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np71fPTAZb/vTQl0OwfpLxIUtBW5L9bs7UaYtwY2920=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3/GIRfe/Lme0JpXLJo9kDx/RElduHEffClh74SR2OJM=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qT5sx4MGKlYsVlPMvPZ4NA1uU2Y3b1rNyw2untB1VZc=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nHPw+5hx4RwGoVpoNjxKF5awpzgTSuyJbHpK6hRN3b8=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4rwWNLPK0pamJeE/tvCTqI+xtVab4KYZFcJzWVO6Kv4=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Xvzr484Ulj/tgpZRSSrr8hE9M97eEcQpRD/iYT6vnao=</DigestValue>
      </Reference>
      <Reference URI="/xl/worksheets/sheet1.xml?ContentType=application/vnd.openxmlformats-officedocument.spreadsheetml.worksheet+xml">
        <DigestMethod Algorithm="http://www.w3.org/2001/04/xmlenc#sha256"/>
        <DigestValue>7soP2O00WWlHybIOLbSLjmGGA20LqOlPfxHvLPyrnjk=</DigestValue>
      </Reference>
      <Reference URI="/xl/worksheets/sheet10.xml?ContentType=application/vnd.openxmlformats-officedocument.spreadsheetml.worksheet+xml">
        <DigestMethod Algorithm="http://www.w3.org/2001/04/xmlenc#sha256"/>
        <DigestValue>i4qXTB5bqS07ArqAwsnB5fLBlsEi7Wk3F5uFtGWmmgM=</DigestValue>
      </Reference>
      <Reference URI="/xl/worksheets/sheet11.xml?ContentType=application/vnd.openxmlformats-officedocument.spreadsheetml.worksheet+xml">
        <DigestMethod Algorithm="http://www.w3.org/2001/04/xmlenc#sha256"/>
        <DigestValue>5IdLPq8EJpz0XIVaOXP+lVwLBX6jAOBVIr9EVOjF4C4=</DigestValue>
      </Reference>
      <Reference URI="/xl/worksheets/sheet12.xml?ContentType=application/vnd.openxmlformats-officedocument.spreadsheetml.worksheet+xml">
        <DigestMethod Algorithm="http://www.w3.org/2001/04/xmlenc#sha256"/>
        <DigestValue>7cgP+oXBiiou4jifEJhosUYKfqq8LGhMttMFFPCire4=</DigestValue>
      </Reference>
      <Reference URI="/xl/worksheets/sheet2.xml?ContentType=application/vnd.openxmlformats-officedocument.spreadsheetml.worksheet+xml">
        <DigestMethod Algorithm="http://www.w3.org/2001/04/xmlenc#sha256"/>
        <DigestValue>8jymr5vyQl73KQY1Hq8rbecJ+if/f2sIDhki00RJZJk=</DigestValue>
      </Reference>
      <Reference URI="/xl/worksheets/sheet3.xml?ContentType=application/vnd.openxmlformats-officedocument.spreadsheetml.worksheet+xml">
        <DigestMethod Algorithm="http://www.w3.org/2001/04/xmlenc#sha256"/>
        <DigestValue>tRbLU2/a0rsav0uVgRJfBAB6Y4pqlkHIrUdVbz+MnpQ=</DigestValue>
      </Reference>
      <Reference URI="/xl/worksheets/sheet4.xml?ContentType=application/vnd.openxmlformats-officedocument.spreadsheetml.worksheet+xml">
        <DigestMethod Algorithm="http://www.w3.org/2001/04/xmlenc#sha256"/>
        <DigestValue>EIDmIbsle0IkqU8XLv68Pu71xIX+CRX/67X2ZS5+C8w=</DigestValue>
      </Reference>
      <Reference URI="/xl/worksheets/sheet5.xml?ContentType=application/vnd.openxmlformats-officedocument.spreadsheetml.worksheet+xml">
        <DigestMethod Algorithm="http://www.w3.org/2001/04/xmlenc#sha256"/>
        <DigestValue>gU6FoCI/zJzzi99oHfktGG3hDXHb3kB4ajHGLrfxyJQ=</DigestValue>
      </Reference>
      <Reference URI="/xl/worksheets/sheet6.xml?ContentType=application/vnd.openxmlformats-officedocument.spreadsheetml.worksheet+xml">
        <DigestMethod Algorithm="http://www.w3.org/2001/04/xmlenc#sha256"/>
        <DigestValue>PIMKH2PWo9ePZQyxcRAbsE2SNFOO6rxftW8KgCekHdg=</DigestValue>
      </Reference>
      <Reference URI="/xl/worksheets/sheet7.xml?ContentType=application/vnd.openxmlformats-officedocument.spreadsheetml.worksheet+xml">
        <DigestMethod Algorithm="http://www.w3.org/2001/04/xmlenc#sha256"/>
        <DigestValue>ALHBTcu+FFuUrxvYtwFlZe8tJseCKX0xjN+fpX1dhNY=</DigestValue>
      </Reference>
      <Reference URI="/xl/worksheets/sheet8.xml?ContentType=application/vnd.openxmlformats-officedocument.spreadsheetml.worksheet+xml">
        <DigestMethod Algorithm="http://www.w3.org/2001/04/xmlenc#sha256"/>
        <DigestValue>q9ezLwa4JmJQnRkFOx2fj4crS0gDTeB+pJ8NHwEzYJs=</DigestValue>
      </Reference>
      <Reference URI="/xl/worksheets/sheet9.xml?ContentType=application/vnd.openxmlformats-officedocument.spreadsheetml.worksheet+xml">
        <DigestMethod Algorithm="http://www.w3.org/2001/04/xmlenc#sha256"/>
        <DigestValue>Cs193Q00NzlorybZo/Z843wMVKrx4rThSPppnkCzxBU=</DigestValue>
      </Reference>
    </Manifest>
    <SignatureProperties>
      <SignatureProperty Id="idSignatureTime" Target="#idPackageSignature">
        <mdssi:SignatureTime xmlns:mdssi="http://schemas.openxmlformats.org/package/2006/digital-signature">
          <mdssi:Format>YYYY-MM-DDThh:mm:ssTZD</mdssi:Format>
          <mdssi:Value>2026-03-23T17:46:39Z</mdssi:Value>
        </mdssi:SignatureTime>
      </SignatureProperty>
    </SignatureProperties>
  </Object>
  <Object Id="idOfficeObject">
    <SignatureProperties>
      <SignatureProperty Id="idOfficeV1Details" Target="#idPackageSignature">
        <SignatureInfoV1 xmlns="http://schemas.microsoft.com/office/2006/digsig">
          <SetupID>{20CCCDF9-E314-4284-974B-CE546431CEED}</SetupID>
          <SignatureText>Ricardo Fernandez</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2026-03-23T17:46:39Z</xd:SigningTime>
          <xd:SigningCertificate>
            <xd:Cert>
              <xd:CertDigest>
                <DigestMethod Algorithm="http://www.w3.org/2001/04/xmlenc#sha256"/>
                <DigestValue>yNZpaU6Ze4BdQxszwh8OpYgrF6sYppoRRBGZF2CvOvc=</DigestValue>
              </xd:CertDigest>
              <xd:IssuerSerial>
                <X509IssuerName>CN=ITTI SAECA, SERIALNUMBER=RUC80028355-4, OU=Prestador Cualificado de Servicios de Confianza, O=ICPP, C=PY</X509IssuerName>
                <X509SerialNumber>269757430923644148029277725465295171827252166231</X509SerialNumber>
              </xd:IssuerSerial>
            </xd:Cert>
          </xd:SigningCertificate>
          <xd:SignaturePolicyIdentifier>
            <xd:SignaturePolicyImplied/>
          </xd:SignaturePolicyIdentifier>
        </xd:SignedSignatureProperties>
      </xd:SignedProperties>
    </xd:QualifyingProperties>
  </Object>
  <Object Id="idValidSigLnImg">AQAAAGwAAAAAAAAAAAAAAFsBAACfAAAAAAAAAAAAAABbGAAAOwsAACBFTUYAAAEAgBoAAKI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gAzAC8AMAAzAC8AMgAwADIANgAHAAAABwAAAAUAAAAHAAAABwAAAAUAAAAHAAAABwAAAAcAAAAHAAAASwAAAEAAAAAwAAAABQAAACAAAAABAAAAAQAAABAAAAAAAAAAAAAAAFwBAACgAAAAAAAAAAAAAABc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TAAAAVgAAADAAAAA7AAAApA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UAAAAVwAAACUAAAAMAAAABAAAAFQAAAC0AAAAMQAAADsAAADSAAAAVgAAAAEAAABVVY9BJrSPQTEAAAA7AAAAEQAAAEwAAAAAAAAAAAAAAAAAAAD//////////3AAAABSAGkAYwBhAHIAZABvACAARgBlAHIAbgBhAG4AZABlAHoAAAAMAAAABQAAAAkAAAAKAAAABwAAAAwAAAAMAAAABQAAAAoAAAAKAAAABwAAAAsAAAAKAAAACwAAAAwAAAAKAAAACQAAAEsAAABAAAAAMAAAAAUAAAAgAAAAAQAAAAEAAAAQAAAAAAAAAAAAAABcAQAAoAAAAAAAAAAAAAAAXAEAAKAAAAAlAAAADAAAAAIAAAAnAAAAGAAAAAUAAAAAAAAA////AAAAAAAlAAAADAAAAAUAAABMAAAAZAAAAAAAAABhAAAAWwEAAJsAAAAAAAAAYQAAAFw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eAAAAA8AAAB2AAAAOAAAAIYAAAABAAAAVVWPQSa0j0EPAAAAdgAAAAcAAABMAAAAAAAAAAAAAAAAAAAA//////////9cAAAAUwBpAG4AZABpAGMAbwAAAAcAAAADAAAABwAAAAgAAAADAAAABgAAAAgAAABLAAAAQAAAADAAAAAFAAAAIAAAAAEAAAABAAAAEAAAAAAAAAAAAAAAXAEAAKAAAAAAAAAAAAAAAFwBAACgAAAAJQAAAAwAAAACAAAAJwAAABgAAAAFAAAAAAAAAP///wAAAAAAJQAAAAwAAAAFAAAATAAAAGQAAAAOAAAAiwAAAE0BAACbAAAADgAAAIsAAABAAQAAEQAAACEA8AAAAAAAAAAAAAAAgD8AAAAAAAAAAAAAgD8AAAAAAAAAAAAAAAAAAAAAAAAAAAAAAAAAAAAAAAAAACUAAAAMAAAAAAAAgCgAAAAMAAAABQAAACUAAAAMAAAAAQAAABgAAAAMAAAAAAAAABIAAAAMAAAAAQAAABYAAAAMAAAAAAAAAFQAAABUAQAADwAAAIsAAABMAQAAmwAAAAEAAABVVY9BJrSPQQ8AAACLAAAALAAAAEwAAAAEAAAADgAAAIsAAABOAQAAnAAAAKQAAABGAGkAcgBtAGEAZABvACAAcABvAHIAOgAgAFIASQBDAEEAUgBEAE8AIABNAEkARwBVAEUATAAgAEYARQBSAE4AQQBOAEQARQBaACAATwBMAE0ARQBEAE8ABgAAAAMAAAAFAAAACwAAAAcAAAAIAAAACAAAAAQAAAAIAAAACAAAAAUAAAADAAAABAAAAAgAAAADAAAACAAAAAgAAAAIAAAACQAAAAoAAAAEAAAADAAAAAMAAAAJAAAACQAAAAcAAAAGAAAABAAAAAYAAAAHAAAACAAAAAoAAAAIAAAACgAAAAkAAAAHAAAABwAAAAQAAAAKAAAABgAAAAwAAAAHAAAACQAAAAoAAAAWAAAADAAAAAAAAAAlAAAADAAAAAIAAAAOAAAAFAAAAAAAAAAQAAAAFAAAAA==</Object>
  <Object Id="idInvalidSigLnImg">AQAAAGwAAAAAAAAAAAAAAFsBAACfAAAAAAAAAAAAAABbGAAAOwsAACBFTUYAAAEA/CAAAKk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cAQAAoAAAAAAAAAAAAAAAX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0wAAAFYAAAAwAAAAOwAAAKQ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1AAAAFcAAAAlAAAADAAAAAQAAABUAAAAtAAAADEAAAA7AAAA0gAAAFYAAAABAAAAVVWPQSa0j0ExAAAAOwAAABEAAABMAAAAAAAAAAAAAAAAAAAA//////////9wAAAAUgBpAGMAYQByAGQAbwAgAEYAZQByAG4AYQBuAGQAZQB6AAAADAAAAAUAAAAJAAAACgAAAAcAAAAMAAAADAAAAAUAAAAKAAAACgAAAAcAAAALAAAACgAAAAsAAAAMAAAACgAAAAkAAABLAAAAQAAAADAAAAAFAAAAIAAAAAEAAAABAAAAEAAAAAAAAAAAAAAAXAEAAKAAAAAAAAAAAAAAAFwBAACgAAAAJQAAAAwAAAACAAAAJwAAABgAAAAFAAAAAAAAAP///wAAAAAAJQAAAAwAAAAFAAAATAAAAGQAAAAAAAAAYQAAAFsBAACbAAAAAAAAAGEAAABc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HgAAAAPAAAAdgAAADgAAACGAAAAAQAAAFVVj0EmtI9BDwAAAHYAAAAHAAAATAAAAAAAAAAAAAAAAAAAAP//////////XAAAAFMAaQBuAGQAaQBjAG8AAAAHAAAAAwAAAAcAAAAIAAAAAwAAAAYAAAAIAAAASwAAAEAAAAAwAAAABQAAACAAAAABAAAAAQAAABAAAAAAAAAAAAAAAFwBAACgAAAAAAAAAAAAAABcAQAAoAAAACUAAAAMAAAAAgAAACcAAAAYAAAABQAAAAAAAAD///8AAAAAACUAAAAMAAAABQAAAEwAAABkAAAADgAAAIsAAABNAQAAmwAAAA4AAACLAAAAQAEAABEAAAAhAPAAAAAAAAAAAAAAAIA/AAAAAAAAAAAAAIA/AAAAAAAAAAAAAAAAAAAAAAAAAAAAAAAAAAAAAAAAAAAlAAAADAAAAAAAAIAoAAAADAAAAAUAAAAlAAAADAAAAAEAAAAYAAAADAAAAAAAAAASAAAADAAAAAEAAAAWAAAADAAAAAAAAABUAAAAVAEAAA8AAACLAAAATAEAAJsAAAABAAAAVVWPQSa0j0EPAAAAiwAAACwAAABMAAAABAAAAA4AAACLAAAATgEAAJwAAACkAAAARgBpAHIAbQBhAGQAbwAgAHAAbwByADoAIABSAEkAQwBBAFIARABPACAATQBJAEcAVQBFAEwAIABGAEUAUgBOAEEATgBEAEUAWgAgAE8ATABNAEUARABPAAYAAAADAAAABQAAAAsAAAAHAAAACAAAAAgAAAAEAAAACAAAAAgAAAAFAAAAAwAAAAQAAAAIAAAAAwAAAAgAAAAIAAAACAAAAAkAAAAKAAAABAAAAAwAAAADAAAACQAAAAkAAAAHAAAABgAAAAQAAAAGAAAABwAAAAgAAAAKAAAACAAAAAoAAAAJAAAABwAAAAcAAAAEAAAACgAAAAYAAAAMAAAABwAAAAkAAAAKAAAAFgAAAAwAAAAAAAAAJQAAAAwAAAACAAAADgAAABQAAAAAAAAAEAAAABQAAAA=</Object>
</Signature>
</file>

<file path=_xmlsignatures/sig19.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ivouO4nibo+oIFOYSLYMGc/Qm2qdZp2Ib2n8/pMBu2k=</DigestValue>
    </Reference>
    <Reference Type="http://www.w3.org/2000/09/xmldsig#Object" URI="#idOfficeObject">
      <DigestMethod Algorithm="http://www.w3.org/2001/04/xmlenc#sha256"/>
      <DigestValue>1eQ3THpPS1C/nes7+K8kNvo4K2ZDkV419HiNJoH9h1s=</DigestValue>
    </Reference>
    <Reference Type="http://uri.etsi.org/01903#SignedProperties" URI="#idSignedProperties">
      <Transforms>
        <Transform Algorithm="http://www.w3.org/TR/2001/REC-xml-c14n-20010315"/>
      </Transforms>
      <DigestMethod Algorithm="http://www.w3.org/2001/04/xmlenc#sha256"/>
      <DigestValue>VvsHirOQQEqxSXDx5DBxZlrvu5e/9OZzwT8ZT8q963M=</DigestValue>
    </Reference>
    <Reference Type="http://www.w3.org/2000/09/xmldsig#Object" URI="#idValidSigLnImg">
      <DigestMethod Algorithm="http://www.w3.org/2001/04/xmlenc#sha256"/>
      <DigestValue>HajyNt5gJVEDu69L9l3brKHkDoYsYTWCEx0sFAlM8JU=</DigestValue>
    </Reference>
    <Reference Type="http://www.w3.org/2000/09/xmldsig#Object" URI="#idInvalidSigLnImg">
      <DigestMethod Algorithm="http://www.w3.org/2001/04/xmlenc#sha256"/>
      <DigestValue>DA9XcKFhs+3uvlTb8mSbvtuDUQZfz+qYIvXI8hg4sco=</DigestValue>
    </Reference>
  </SignedInfo>
  <SignatureValue>PYW87z1XZCiub6MIPDStNbwF0cxPafg5xzD4yGx2xZhfrqCNEp4oE3vthtucUXiU7fu8/obYeB6u
jFwNeDJ8S96zE8XNsDZ890Fx9pcnu4v73Xoc+8URLnEDeXZKA6QoSKg9/jmV1esjionDli49JIfO
BMTh/djGhwJw5TvJ8Ulzmn241aLV+MvnQWmkcT9eg+y85sdzFYIGzSwOukreGTkUIfmX3EalvxMw
f9tFBvHFImZyuKsrEpGcVqvz49E+XzsvXDK7Fu9hwL2Y7JYvIrySZojAj9R08Ug3ARHIiOopVVyf
f3A4yN2p+MKhO53LahLyjI55AaUlAx5UfMdHaQ==</SignatureValue>
  <KeyInfo>
    <X509Data>
      <X509Certificate>MIIIbzCCBlegAwIBAgIUL0BXcFuRwlWBABuTJWGZM4vVflcwDQYJKoZIhvcNAQELBQAwgYMxCzAJBgNVBAYTAlBZMQ0wCwYDVQQKDARJQ1BQMTgwNgYDVQQLDC9QcmVzdGFkb3IgQ3VhbGlmaWNhZG8gZGUgU2VydmljaW9zIGRlIENvbmZpYW56YTEWMBQGA1UEBRMNUlVDODAwMjgzNTUtNDETMBEGA1UEAwwKSVRUSSBTQUVDQTAeFw0yNTAzMzExMzQzMTZaFw0yOTAzMzAxMzQzMTVaMIHCMQswCQYDVQQGEwJQWTE1MDMGA1UECgwsQ0VSVElGSUNBRE8gQ1VBTElGSUNBRE8gREUgRklSTUEgRUxFQ1RST05JQ0ExCzAJBgNVBAsMAkYzMREwDwYDVQQFEwhDSTUzOTQ5MjEZMBcGA1UEBAwQRkVSTkFOREVaIE9MTUVETzEXMBUGA1UEKgwOUklDQVJETyBNSUdVRUwxKDAmBgNVBAMMH1JJQ0FSRE8gTUlHVUVMIEZFUk5BTkRFWiBPTE1FRE8wggEiMA0GCSqGSIb3DQEBAQUAA4IBDwAwggEKAoIBAQC45Vbwj7DLZGw7BxKAvo5COEhDjuLmXK+qFrnuH4a0qX4YPHDTq/0aPp7tyznRdoh9AR+x2lTz5gqxn9HpWx4mch6nMGCKwdK1NrDsOl0pX1j44p4eGwCiZ2Xjnnr7+l5BQwtklQ2/jDguuiwIla+NOTJsm2jg6TVlaGdIjc3NWXpVRuwhjDx6pRi9k8+mqLB3jbq6cpSnY1Q6eY275C0IdYaOcbUK2DcvwvZxI4esWzXdfdjj2LlqnqOKIDk+W/M30ipO2TsC0Z3MhesrnxyDlpYODQJSm8CdmkTsNzCJNf/PrO84Uka/UuuGo/X3lgHdzndNtixhRUHRIkwuuVGRAgMBAAGjggOYMIIDlDAMBgNVHRMBAf8EAjAAMB8GA1UdIwQYMBaAFN/0/h8zF/N4EXAPAsGUHOPgXNT9MHsGCCsGAQUFBwEBBG8wbTA9BggrBgEFBQcwAoYxaHR0cHM6Ly93d3cuc2VjdXJlLml0dGkuZGlnaXRhbC9jZXJ0cy9jYS1pdHRpLmNlcjAsBggrBgEFBQcwAYYgaHR0cHM6Ly9vY3NwLnNlY3VyZS5pdHRpLmRpZ2l0YWwwVQYDVR0RBE4wTIERcm1fZm9AaG90bWFpbC5jb22kNzA1MTMwMQYDVQQNDCpGSVJNQSBFTEVDVFJPTklDQSBDVUFMSUZJQ0FEQSBDRU5UUkFMSVpBREEwggHJBgNVHSAEggHAMIIBvDCCAbgGDCsGAQQBg913AQICATCCAaYwPAYIKwYBBQUHAgEWMGh0dHBzOi8vd3d3LnNlY3VyZS5pdHRpLmRpZ2l0YWwvY3BzL2l0dGlfY3BzLnBkZjCBuQYIKwYBBQUHAgIwgawMgalDZXJ0aWZpY2FkbyBjdWFsaWZpY2FkbyBkZSBmaXJtYSBlbGVjdHLDs25pY2EgdGlwbyBGMyAoY2xhdmVzIGVuIGRpc3Bvc2l0aXZvIGN1YWxpZmljYWRvIGNlbnRyYWxpemFkbyksIHN1amV0YSBhIGxhcyBjb25kaWNpb25lcyBkZSB1c28gZXhwdWVzdGFzIGVuIGxhIERQQyBkZSBJVFRJIFNBRUNBMIGpBggrBgEFBQcCAjCBnAyBmVF1YWxpZmllZCBlbGVjdHJvbmljIHNpZ25hdHVyZSBjZXJ0aWZpY2F0ZSB0eXBlIEYzIChrZXlzIGluIGNlbnRyYWxpemVkIHF1YWxpZmllZCBkZXZpY2UpLCBzdWJqZWN0IHRvIHRoZSBjb25kaXRpb25zIG9mIHVzZSBzZXQgb3V0IGluIHRoZSBJVFRJIFNBRUNBIENQUzAgBgNVHSUBAf8EFjAUBggrBgEFBQcDAgYIKwYBBQUHAwQwcQYDVR0fBGowaDAyoDCgLoYsaHR0cHM6Ly9jcmwxLnNlY3VyZS5pdHRpLmRpZ2l0YWwvaXR0aS1jYS5jcmwwMqAwoC6GLGh0dHBzOi8vY3JsMi5zZWN1cmUuaXR0aS5kaWdpdGFsL2l0dGktY2EuY3JsMB0GA1UdDgQWBBQGr09zAcFkvfhjL7Y8vFTyacXgSTAOBgNVHQ8BAf8EBAMCBeAwDQYJKoZIhvcNAQELBQADggIBAKoc6LShXfY+GoozZcnjoJhlcRc3G84XyPnwHoms5QC1dvDQAJwex5fOVXCu7RhGBBOgL02GcfMHq5OOdNAfZls2sU3qkP7rlLGWdwFtSzqMht5Ed1rVU879+9MZAhCO1E42vCQpinJh+vkILgffmwEzdOm6r3itEhjAW0xUOmbxeEKlqIvoOfBkEsYYcZPuJp4uFv8jIP5x1r+FDzYAfqYsm0GdeILeKUVPJJDMRyJLxDiwIG+FChTLtnqIXM0T5mExcbAxiQlg3PYAjpv9etqQO2mw48NMWf55xqpyZnA8Tk0avjD7T9tfK4e1ZE6H7l25m3hU3E5fxTfBEMQ1c81U1pVh9zR3PgbSBBo/e4h/8XULzS5khRUtB3B6XtS/EoiBohbccO9MPONv/abaqrjk+QhTqe2TVvHeo9UsiYJXrqA+pr88Lk3Gb51wQ+UbUke2PcgY2H7VqQCpcj9M+FGpxYPSGJEvLCbhsKR1eFMSkjdkJG1eJFZRIIr+yrGpxPkB3TOf1kc06dDou2R0shGwGP5wDB8V0lt8R+2nhxUtpNcqK7fToZiITc8EqOsPT9Xb1mEUAv/3sr6kKtks9ThrRh2zh6a7/sYZJYZurhRIil02+zZIY1+BFS69l924WX55IeQho0cQ8NdGWUt+D84a7i/WUDe3xCQYZn9hKOsP</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xwBNfkTqW2zGPdOu0x4yCMuLWzX6XxW15KU0QNrxUW8=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PNoOtzGAngUL6s+tgIUOn9z3qrUg1S/iJNtyWMm5dFY=</DigestValue>
      </Reference>
      <Reference URI="/xl/calcChain.xml?ContentType=application/vnd.openxmlformats-officedocument.spreadsheetml.calcChain+xml">
        <DigestMethod Algorithm="http://www.w3.org/2001/04/xmlenc#sha256"/>
        <DigestValue>39tVIsVpzSHIH7etg51vV0YmpYSicYu+yOse9+MocJ4=</DigestValue>
      </Reference>
      <Reference URI="/xl/comments1.xml?ContentType=application/vnd.openxmlformats-officedocument.spreadsheetml.comments+xml">
        <DigestMethod Algorithm="http://www.w3.org/2001/04/xmlenc#sha256"/>
        <DigestValue>ePZPdCw9MG1/zy2olSiAd702VGx5Gp38zKBuh7XVzcs=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fELFnqMc531iehO8E10qUnjU3FFGSSVfKvsVGL702GU=</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iEn2xOWNYn26ijfC0eiHkhdZ8bnQfF/urEn/nw4TNYI=</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iEn2xOWNYn26ijfC0eiHkhdZ8bnQfF/urEn/nw4TNYI=</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iEn2xOWNYn26ijfC0eiHkhdZ8bnQfF/urEn/nw4TNYI=</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iEn2xOWNYn26ijfC0eiHkhdZ8bnQfF/urEn/nw4TNYI=</DigestValue>
      </Reference>
      <Reference URI="/xl/drawings/drawing1.xml?ContentType=application/vnd.openxmlformats-officedocument.drawing+xml">
        <DigestMethod Algorithm="http://www.w3.org/2001/04/xmlenc#sha256"/>
        <DigestValue>zcxcu2VbT5JOC7w1YGQkNDHAF2PqR26VDQGGDBbjiWU=</DigestValue>
      </Reference>
      <Reference URI="/xl/drawings/drawing2.xml?ContentType=application/vnd.openxmlformats-officedocument.drawing+xml">
        <DigestMethod Algorithm="http://www.w3.org/2001/04/xmlenc#sha256"/>
        <DigestValue>0JvWpDNzZ7g7G0Isv+aN7EoHtNEu1m09/hHIM4pnJ3w=</DigestValue>
      </Reference>
      <Reference URI="/xl/drawings/drawing3.xml?ContentType=application/vnd.openxmlformats-officedocument.drawing+xml">
        <DigestMethod Algorithm="http://www.w3.org/2001/04/xmlenc#sha256"/>
        <DigestValue>I3NIlNcdlOB3y4x+L2kFUkvYGY92SZ3E7jFoBuo86R8=</DigestValue>
      </Reference>
      <Reference URI="/xl/drawings/drawing4.xml?ContentType=application/vnd.openxmlformats-officedocument.drawing+xml">
        <DigestMethod Algorithm="http://www.w3.org/2001/04/xmlenc#sha256"/>
        <DigestValue>hFyIEKtNPJRI1WNlVexsV4fCC1hcH8m5cdDbNQ0WnsA=</DigestValue>
      </Reference>
      <Reference URI="/xl/drawings/drawing5.xml?ContentType=application/vnd.openxmlformats-officedocument.drawing+xml">
        <DigestMethod Algorithm="http://www.w3.org/2001/04/xmlenc#sha256"/>
        <DigestValue>DFROn0Py5t1Xyv0hj5Nng9mu5HNIb5YHd0GYP0VZNfQ=</DigestValue>
      </Reference>
      <Reference URI="/xl/drawings/vmlDrawing1.vml?ContentType=application/vnd.openxmlformats-officedocument.vmlDrawing">
        <DigestMethod Algorithm="http://www.w3.org/2001/04/xmlenc#sha256"/>
        <DigestValue>+WhPajrhJP2F3HUyA16GxEUIIrnlLJbf7437Kf7u1SY=</DigestValue>
      </Reference>
      <Reference URI="/xl/drawings/vmlDrawing2.vml?ContentType=application/vnd.openxmlformats-officedocument.vmlDrawing">
        <DigestMethod Algorithm="http://www.w3.org/2001/04/xmlenc#sha256"/>
        <DigestValue>GGXOm4V3N8M8YcCEwu8AKyJ4EhsJo9OPcnB608e22hw=</DigestValue>
      </Reference>
      <Reference URI="/xl/drawings/vmlDrawing3.vml?ContentType=application/vnd.openxmlformats-officedocument.vmlDrawing">
        <DigestMethod Algorithm="http://www.w3.org/2001/04/xmlenc#sha256"/>
        <DigestValue>3V3evP0CFAhG/dxF0K4C7NfJossNd3tVx15h+4yyWDE=</DigestValue>
      </Reference>
      <Reference URI="/xl/drawings/vmlDrawing4.vml?ContentType=application/vnd.openxmlformats-officedocument.vmlDrawing">
        <DigestMethod Algorithm="http://www.w3.org/2001/04/xmlenc#sha256"/>
        <DigestValue>qo9OtR2mN9xe38st5eEPRD48+gIuqCuoZZ/1fh67lYE=</DigestValue>
      </Reference>
      <Reference URI="/xl/drawings/vmlDrawing5.vml?ContentType=application/vnd.openxmlformats-officedocument.vmlDrawing">
        <DigestMethod Algorithm="http://www.w3.org/2001/04/xmlenc#sha256"/>
        <DigestValue>N16ytUYsbZD225sbgWvhrS6kDD9S9CaJILzN7VUpl40=</DigestValue>
      </Reference>
      <Reference URI="/xl/drawings/vmlDrawing6.vml?ContentType=application/vnd.openxmlformats-officedocument.vmlDrawing">
        <DigestMethod Algorithm="http://www.w3.org/2001/04/xmlenc#sha256"/>
        <DigestValue>2I5Jv22DC7xv7wuIMnBGuDY5wdjiM0NRXSXiYO9Erhw=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vSZS/cjH7RHimtAxUGKZuw3Q0JLMpo541afheXBBsDc=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eFMXdoIRh8gSRvPfmle2REC8m3crQ87J2SeLPMGmpGI=</DigestValue>
      </Reference>
      <Reference URI="/xl/externalLinks/externalLink1.xml?ContentType=application/vnd.openxmlformats-officedocument.spreadsheetml.externalLink+xml">
        <DigestMethod Algorithm="http://www.w3.org/2001/04/xmlenc#sha256"/>
        <DigestValue>ucXOCkYjKJ22eVft+yes8nZvLOEvSL/P43WxX0CFqMc=</DigestValue>
      </Reference>
      <Reference URI="/xl/externalLinks/externalLink2.xml?ContentType=application/vnd.openxmlformats-officedocument.spreadsheetml.externalLink+xml">
        <DigestMethod Algorithm="http://www.w3.org/2001/04/xmlenc#sha256"/>
        <DigestValue>Hkx+1VvWdS1KIhkaMWup5NqpsKmVlAwaxO7rNNJQ0Yg=</DigestValue>
      </Reference>
      <Reference URI="/xl/media/image1.png?ContentType=image/png">
        <DigestMethod Algorithm="http://www.w3.org/2001/04/xmlenc#sha256"/>
        <DigestValue>WR3Yh66Wk0zjO7s7bSMB1/nrTWYHFNKOknD+HQhatSk=</DigestValue>
      </Reference>
      <Reference URI="/xl/media/image2.emf?ContentType=image/x-emf">
        <DigestMethod Algorithm="http://www.w3.org/2001/04/xmlenc#sha256"/>
        <DigestValue>6pON5QuA4cKiy2xWLyy1KX4YBqO4B6T8DuhF9Z4vdhQ=</DigestValue>
      </Reference>
      <Reference URI="/xl/media/image3.emf?ContentType=image/x-emf">
        <DigestMethod Algorithm="http://www.w3.org/2001/04/xmlenc#sha256"/>
        <DigestValue>kiEssbxVdGG3/aKWPZTV2nHcU+lhhyM8tECUz2mpa8c=</DigestValue>
      </Reference>
      <Reference URI="/xl/media/image4.emf?ContentType=image/x-emf">
        <DigestMethod Algorithm="http://www.w3.org/2001/04/xmlenc#sha256"/>
        <DigestValue>0BjIDiV629RUeVbzLdhQzLbfUp6et3i7mOicst8vJu0=</DigestValue>
      </Reference>
      <Reference URI="/xl/media/image5.emf?ContentType=image/x-emf">
        <DigestMethod Algorithm="http://www.w3.org/2001/04/xmlenc#sha256"/>
        <DigestValue>d5IuCooNMSI+RxWcam/zEYduplvKUSyQwHxoPRKhxh4=</DigestValue>
      </Reference>
      <Reference URI="/xl/media/image6.emf?ContentType=image/x-emf">
        <DigestMethod Algorithm="http://www.w3.org/2001/04/xmlenc#sha256"/>
        <DigestValue>rHzzt+hGhP9SORCieRUfz+5Q/uvUznA15sYbs3CAWTo=</DigestValue>
      </Reference>
      <Reference URI="/xl/persons/person.xml?ContentType=application/vnd.ms-excel.person+xml">
        <DigestMethod Algorithm="http://www.w3.org/2001/04/xmlenc#sha256"/>
        <DigestValue>RF8ueQHZJp+1LI9PBRgPXx6+pa2HcpGTV3MEP5UI4/E=</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KV0RERGgdjLzj1q7jGVWM4bY91hGLlP8v/5mjY4cYMk=</DigestValue>
      </Reference>
      <Reference URI="/xl/printerSettings/printerSettings3.bin?ContentType=application/vnd.openxmlformats-officedocument.spreadsheetml.printerSettings">
        <DigestMethod Algorithm="http://www.w3.org/2001/04/xmlenc#sha256"/>
        <DigestValue>KV0RERGgdjLzj1q7jGVWM4bY91hGLlP8v/5mjY4cYMk=</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ohCNFOyxsGnIJf7+q+pQFEG9dnZu2oLPKVdZ/jfZL7M=</DigestValue>
      </Reference>
      <Reference URI="/xl/sharedStrings.xml?ContentType=application/vnd.openxmlformats-officedocument.spreadsheetml.sharedStrings+xml">
        <DigestMethod Algorithm="http://www.w3.org/2001/04/xmlenc#sha256"/>
        <DigestValue>RXF8IDZgpvn6+gXON4uNW1ZphsERAn88PCNYmaiG70A=</DigestValue>
      </Reference>
      <Reference URI="/xl/styles.xml?ContentType=application/vnd.openxmlformats-officedocument.spreadsheetml.styles+xml">
        <DigestMethod Algorithm="http://www.w3.org/2001/04/xmlenc#sha256"/>
        <DigestValue>E0Kd6jY1ulGG6swaqTJRzi2R1NvoGt5/oi74MTs1jfQ=</DigestValue>
      </Reference>
      <Reference URI="/xl/theme/theme1.xml?ContentType=application/vnd.openxmlformats-officedocument.theme+xml">
        <DigestMethod Algorithm="http://www.w3.org/2001/04/xmlenc#sha256"/>
        <DigestValue>YNeH5J+J9RxutazRnaWBrYU5Xm5oQzBJ7Lrr3bNNcJw=</DigestValue>
      </Reference>
      <Reference URI="/xl/threadedComments/threadedComment1.xml?ContentType=application/vnd.ms-excel.threadedcomments+xml">
        <DigestMethod Algorithm="http://www.w3.org/2001/04/xmlenc#sha256"/>
        <DigestValue>OtBkZlheM9ksR1aJG7wSak83kuxHkgCC1bnxXhWLQZc=</DigestValue>
      </Reference>
      <Reference URI="/xl/workbook.xml?ContentType=application/vnd.openxmlformats-officedocument.spreadsheetml.sheet.main+xml">
        <DigestMethod Algorithm="http://www.w3.org/2001/04/xmlenc#sha256"/>
        <DigestValue>JztqJauVGBJ6U0adUtxUuVWHAT1Iv6m9gUfimuJwFHo=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np71fPTAZb/vTQl0OwfpLxIUtBW5L9bs7UaYtwY2920=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3/GIRfe/Lme0JpXLJo9kDx/RElduHEffClh74SR2OJM=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qT5sx4MGKlYsVlPMvPZ4NA1uU2Y3b1rNyw2untB1VZc=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nHPw+5hx4RwGoVpoNjxKF5awpzgTSuyJbHpK6hRN3b8=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4rwWNLPK0pamJeE/tvCTqI+xtVab4KYZFcJzWVO6Kv4=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Xvzr484Ulj/tgpZRSSrr8hE9M97eEcQpRD/iYT6vnao=</DigestValue>
      </Reference>
      <Reference URI="/xl/worksheets/sheet1.xml?ContentType=application/vnd.openxmlformats-officedocument.spreadsheetml.worksheet+xml">
        <DigestMethod Algorithm="http://www.w3.org/2001/04/xmlenc#sha256"/>
        <DigestValue>7soP2O00WWlHybIOLbSLjmGGA20LqOlPfxHvLPyrnjk=</DigestValue>
      </Reference>
      <Reference URI="/xl/worksheets/sheet10.xml?ContentType=application/vnd.openxmlformats-officedocument.spreadsheetml.worksheet+xml">
        <DigestMethod Algorithm="http://www.w3.org/2001/04/xmlenc#sha256"/>
        <DigestValue>i4qXTB5bqS07ArqAwsnB5fLBlsEi7Wk3F5uFtGWmmgM=</DigestValue>
      </Reference>
      <Reference URI="/xl/worksheets/sheet11.xml?ContentType=application/vnd.openxmlformats-officedocument.spreadsheetml.worksheet+xml">
        <DigestMethod Algorithm="http://www.w3.org/2001/04/xmlenc#sha256"/>
        <DigestValue>5IdLPq8EJpz0XIVaOXP+lVwLBX6jAOBVIr9EVOjF4C4=</DigestValue>
      </Reference>
      <Reference URI="/xl/worksheets/sheet12.xml?ContentType=application/vnd.openxmlformats-officedocument.spreadsheetml.worksheet+xml">
        <DigestMethod Algorithm="http://www.w3.org/2001/04/xmlenc#sha256"/>
        <DigestValue>7cgP+oXBiiou4jifEJhosUYKfqq8LGhMttMFFPCire4=</DigestValue>
      </Reference>
      <Reference URI="/xl/worksheets/sheet2.xml?ContentType=application/vnd.openxmlformats-officedocument.spreadsheetml.worksheet+xml">
        <DigestMethod Algorithm="http://www.w3.org/2001/04/xmlenc#sha256"/>
        <DigestValue>8jymr5vyQl73KQY1Hq8rbecJ+if/f2sIDhki00RJZJk=</DigestValue>
      </Reference>
      <Reference URI="/xl/worksheets/sheet3.xml?ContentType=application/vnd.openxmlformats-officedocument.spreadsheetml.worksheet+xml">
        <DigestMethod Algorithm="http://www.w3.org/2001/04/xmlenc#sha256"/>
        <DigestValue>tRbLU2/a0rsav0uVgRJfBAB6Y4pqlkHIrUdVbz+MnpQ=</DigestValue>
      </Reference>
      <Reference URI="/xl/worksheets/sheet4.xml?ContentType=application/vnd.openxmlformats-officedocument.spreadsheetml.worksheet+xml">
        <DigestMethod Algorithm="http://www.w3.org/2001/04/xmlenc#sha256"/>
        <DigestValue>EIDmIbsle0IkqU8XLv68Pu71xIX+CRX/67X2ZS5+C8w=</DigestValue>
      </Reference>
      <Reference URI="/xl/worksheets/sheet5.xml?ContentType=application/vnd.openxmlformats-officedocument.spreadsheetml.worksheet+xml">
        <DigestMethod Algorithm="http://www.w3.org/2001/04/xmlenc#sha256"/>
        <DigestValue>gU6FoCI/zJzzi99oHfktGG3hDXHb3kB4ajHGLrfxyJQ=</DigestValue>
      </Reference>
      <Reference URI="/xl/worksheets/sheet6.xml?ContentType=application/vnd.openxmlformats-officedocument.spreadsheetml.worksheet+xml">
        <DigestMethod Algorithm="http://www.w3.org/2001/04/xmlenc#sha256"/>
        <DigestValue>PIMKH2PWo9ePZQyxcRAbsE2SNFOO6rxftW8KgCekHdg=</DigestValue>
      </Reference>
      <Reference URI="/xl/worksheets/sheet7.xml?ContentType=application/vnd.openxmlformats-officedocument.spreadsheetml.worksheet+xml">
        <DigestMethod Algorithm="http://www.w3.org/2001/04/xmlenc#sha256"/>
        <DigestValue>ALHBTcu+FFuUrxvYtwFlZe8tJseCKX0xjN+fpX1dhNY=</DigestValue>
      </Reference>
      <Reference URI="/xl/worksheets/sheet8.xml?ContentType=application/vnd.openxmlformats-officedocument.spreadsheetml.worksheet+xml">
        <DigestMethod Algorithm="http://www.w3.org/2001/04/xmlenc#sha256"/>
        <DigestValue>q9ezLwa4JmJQnRkFOx2fj4crS0gDTeB+pJ8NHwEzYJs=</DigestValue>
      </Reference>
      <Reference URI="/xl/worksheets/sheet9.xml?ContentType=application/vnd.openxmlformats-officedocument.spreadsheetml.worksheet+xml">
        <DigestMethod Algorithm="http://www.w3.org/2001/04/xmlenc#sha256"/>
        <DigestValue>Cs193Q00NzlorybZo/Z843wMVKrx4rThSPppnkCzxBU=</DigestValue>
      </Reference>
    </Manifest>
    <SignatureProperties>
      <SignatureProperty Id="idSignatureTime" Target="#idPackageSignature">
        <mdssi:SignatureTime xmlns:mdssi="http://schemas.openxmlformats.org/package/2006/digital-signature">
          <mdssi:Format>YYYY-MM-DDThh:mm:ssTZD</mdssi:Format>
          <mdssi:Value>2026-03-23T17:46:49Z</mdssi:Value>
        </mdssi:SignatureTime>
      </SignatureProperty>
    </SignatureProperties>
  </Object>
  <Object Id="idOfficeObject">
    <SignatureProperties>
      <SignatureProperty Id="idOfficeV1Details" Target="#idPackageSignature">
        <SignatureInfoV1 xmlns="http://schemas.microsoft.com/office/2006/digsig">
          <SetupID>{4A234E63-39EB-4A3F-8B48-C433A0FAF1EF}</SetupID>
          <SignatureText>Ricardo Fernandez</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2026-03-23T17:46:49Z</xd:SigningTime>
          <xd:SigningCertificate>
            <xd:Cert>
              <xd:CertDigest>
                <DigestMethod Algorithm="http://www.w3.org/2001/04/xmlenc#sha256"/>
                <DigestValue>yNZpaU6Ze4BdQxszwh8OpYgrF6sYppoRRBGZF2CvOvc=</DigestValue>
              </xd:CertDigest>
              <xd:IssuerSerial>
                <X509IssuerName>CN=ITTI SAECA, SERIALNUMBER=RUC80028355-4, OU=Prestador Cualificado de Servicios de Confianza, O=ICPP, C=PY</X509IssuerName>
                <X509SerialNumber>269757430923644148029277725465295171827252166231</X509SerialNumber>
              </xd:IssuerSerial>
            </xd:Cert>
          </xd:SigningCertificate>
          <xd:SignaturePolicyIdentifier>
            <xd:SignaturePolicyImplied/>
          </xd:SignaturePolicyIdentifier>
        </xd:SignedSignatureProperties>
      </xd:SignedProperties>
    </xd:QualifyingProperties>
  </Object>
  <Object Id="idValidSigLnImg">AQAAAGwAAAAAAAAAAAAAAFsBAACfAAAAAAAAAAAAAABbGAAAOwsAACBFTUYAAAEAgBoAAKI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gAzAC8AMAAzAC8AMgAwADIANgAHAAAABwAAAAUAAAAHAAAABwAAAAUAAAAHAAAABwAAAAcAAAAHAAAASwAAAEAAAAAwAAAABQAAACAAAAABAAAAAQAAABAAAAAAAAAAAAAAAFwBAACgAAAAAAAAAAAAAABc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TAAAAVgAAADAAAAA7AAAApA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UAAAAVwAAACUAAAAMAAAABAAAAFQAAAC0AAAAMQAAADsAAADSAAAAVgAAAAEAAABVVY9BJrSPQTEAAAA7AAAAEQAAAEwAAAAAAAAAAAAAAAAAAAD//////////3AAAABSAGkAYwBhAHIAZABvACAARgBlAHIAbgBhAG4AZABlAHoAAAAMAAAABQAAAAkAAAAKAAAABwAAAAwAAAAMAAAABQAAAAoAAAAKAAAABwAAAAsAAAAKAAAACwAAAAwAAAAKAAAACQAAAEsAAABAAAAAMAAAAAUAAAAgAAAAAQAAAAEAAAAQAAAAAAAAAAAAAABcAQAAoAAAAAAAAAAAAAAAXAEAAKAAAAAlAAAADAAAAAIAAAAnAAAAGAAAAAUAAAAAAAAA////AAAAAAAlAAAADAAAAAUAAABMAAAAZAAAAAAAAABhAAAAWwEAAJsAAAAAAAAAYQAAAFw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eAAAAA8AAAB2AAAAOAAAAIYAAAABAAAAVVWPQSa0j0EPAAAAdgAAAAcAAABMAAAAAAAAAAAAAAAAAAAA//////////9cAAAAUwBpAG4AZABpAGMAbwAAAAcAAAADAAAABwAAAAgAAAADAAAABgAAAAgAAABLAAAAQAAAADAAAAAFAAAAIAAAAAEAAAABAAAAEAAAAAAAAAAAAAAAXAEAAKAAAAAAAAAAAAAAAFwBAACgAAAAJQAAAAwAAAACAAAAJwAAABgAAAAFAAAAAAAAAP///wAAAAAAJQAAAAwAAAAFAAAATAAAAGQAAAAOAAAAiwAAAE0BAACbAAAADgAAAIsAAABAAQAAEQAAACEA8AAAAAAAAAAAAAAAgD8AAAAAAAAAAAAAgD8AAAAAAAAAAAAAAAAAAAAAAAAAAAAAAAAAAAAAAAAAACUAAAAMAAAAAAAAgCgAAAAMAAAABQAAACUAAAAMAAAAAQAAABgAAAAMAAAAAAAAABIAAAAMAAAAAQAAABYAAAAMAAAAAAAAAFQAAABUAQAADwAAAIsAAABMAQAAmwAAAAEAAABVVY9BJrSPQQ8AAACLAAAALAAAAEwAAAAEAAAADgAAAIsAAABOAQAAnAAAAKQAAABGAGkAcgBtAGEAZABvACAAcABvAHIAOgAgAFIASQBDAEEAUgBEAE8AIABNAEkARwBVAEUATAAgAEYARQBSAE4AQQBOAEQARQBaACAATwBMAE0ARQBEAE8ABgAAAAMAAAAFAAAACwAAAAcAAAAIAAAACAAAAAQAAAAIAAAACAAAAAUAAAADAAAABAAAAAgAAAADAAAACAAAAAgAAAAIAAAACQAAAAoAAAAEAAAADAAAAAMAAAAJAAAACQAAAAcAAAAGAAAABAAAAAYAAAAHAAAACAAAAAoAAAAIAAAACgAAAAkAAAAHAAAABwAAAAQAAAAKAAAABgAAAAwAAAAHAAAACQAAAAoAAAAWAAAADAAAAAAAAAAlAAAADAAAAAIAAAAOAAAAFAAAAAAAAAAQAAAAFAAAAA==</Object>
  <Object Id="idInvalidSigLnImg">AQAAAGwAAAAAAAAAAAAAAFsBAACfAAAAAAAAAAAAAABbGAAAOwsAACBFTUYAAAEA/CAAAKk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cAQAAoAAAAAAAAAAAAAAAX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0wAAAFYAAAAwAAAAOwAAAKQ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1AAAAFcAAAAlAAAADAAAAAQAAABUAAAAtAAAADEAAAA7AAAA0gAAAFYAAAABAAAAVVWPQSa0j0ExAAAAOwAAABEAAABMAAAAAAAAAAAAAAAAAAAA//////////9wAAAAUgBpAGMAYQByAGQAbwAgAEYAZQByAG4AYQBuAGQAZQB6AAAADAAAAAUAAAAJAAAACgAAAAcAAAAMAAAADAAAAAUAAAAKAAAACgAAAAcAAAALAAAACgAAAAsAAAAMAAAACgAAAAkAAABLAAAAQAAAADAAAAAFAAAAIAAAAAEAAAABAAAAEAAAAAAAAAAAAAAAXAEAAKAAAAAAAAAAAAAAAFwBAACgAAAAJQAAAAwAAAACAAAAJwAAABgAAAAFAAAAAAAAAP///wAAAAAAJQAAAAwAAAAFAAAATAAAAGQAAAAAAAAAYQAAAFsBAACbAAAAAAAAAGEAAABc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HgAAAAPAAAAdgAAADgAAACGAAAAAQAAAFVVj0EmtI9BDwAAAHYAAAAHAAAATAAAAAAAAAAAAAAAAAAAAP//////////XAAAAFMAaQBuAGQAaQBjAG8AAAAHAAAAAwAAAAcAAAAIAAAAAwAAAAYAAAAIAAAASwAAAEAAAAAwAAAABQAAACAAAAABAAAAAQAAABAAAAAAAAAAAAAAAFwBAACgAAAAAAAAAAAAAABcAQAAoAAAACUAAAAMAAAAAgAAACcAAAAYAAAABQAAAAAAAAD///8AAAAAACUAAAAMAAAABQAAAEwAAABkAAAADgAAAIsAAABNAQAAmwAAAA4AAACLAAAAQAEAABEAAAAhAPAAAAAAAAAAAAAAAIA/AAAAAAAAAAAAAIA/AAAAAAAAAAAAAAAAAAAAAAAAAAAAAAAAAAAAAAAAAAAlAAAADAAAAAAAAIAoAAAADAAAAAUAAAAlAAAADAAAAAEAAAAYAAAADAAAAAAAAAASAAAADAAAAAEAAAAWAAAADAAAAAAAAABUAAAAVAEAAA8AAACLAAAATAEAAJsAAAABAAAAVVWPQSa0j0EPAAAAiwAAACwAAABMAAAABAAAAA4AAACLAAAATgEAAJwAAACkAAAARgBpAHIAbQBhAGQAbwAgAHAAbwByADoAIABSAEkAQwBBAFIARABPACAATQBJAEcAVQBFAEwAIABGAEUAUgBOAEEATgBEAEUAWgAgAE8ATABNAEUARABPAAYAAAADAAAABQAAAAsAAAAHAAAACAAAAAgAAAAEAAAACAAAAAgAAAAFAAAAAwAAAAQAAAAIAAAAAwAAAAgAAAAIAAAACAAAAAkAAAAKAAAABAAAAAwAAAADAAAACQAAAAkAAAAHAAAABgAAAAQAAAAGAAAABwAAAAgAAAAKAAAACAAAAAoAAAAJAAAABwAAAAcAAAAEAAAACgAAAAYAAAAMAAAABwAAAAkAAAAK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O2Sh9E/2ra4k2g6MdKvvKCuQws1j8JDIZtwFLKY2KbElFSC1PBDThywIsHQPJUiwqu7K+iGQ1m/s
JSkR6rKQaQ==</DigestValue>
    </Reference>
    <Reference Type="http://www.w3.org/2000/09/xmldsig#Object" URI="#idOfficeObject">
      <DigestMethod Algorithm="http://www.w3.org/2001/04/xmlenc#sha512"/>
      <DigestValue>J9pZZCJSEINgEe0J47h1W7ZjNNByQ3DCUAEgZ00tGK+lLEwyr1U79HLOpIZ7MlK5JyIQ4pzPJq34
3Bjjd1ob8g==</DigestValue>
    </Reference>
    <Reference Type="http://uri.etsi.org/01903#SignedProperties" URI="#idSignedProperties">
      <Transforms>
        <Transform Algorithm="http://www.w3.org/TR/2001/REC-xml-c14n-20010315"/>
      </Transforms>
      <DigestMethod Algorithm="http://www.w3.org/2001/04/xmlenc#sha512"/>
      <DigestValue>nRdTfghHvKyQxIeQ9zgeOg3LmHuLZ8yDBCj+0yivxHUx6JQMMM0lHn9N+v6AdQEwddEm6nEXmNYt
dKS+eLogkw==</DigestValue>
    </Reference>
    <Reference Type="http://www.w3.org/2000/09/xmldsig#Object" URI="#idValidSigLnImg">
      <DigestMethod Algorithm="http://www.w3.org/2001/04/xmlenc#sha512"/>
      <DigestValue>adEqDrIshBQbpcRWXPlr+gX12rKTWx6rOPk2zkgHVQDRYIjfUchfwfhk/Nx2rYTktYhV1ZR3h+KU
3gD2JRY+/A==</DigestValue>
    </Reference>
    <Reference Type="http://www.w3.org/2000/09/xmldsig#Object" URI="#idInvalidSigLnImg">
      <DigestMethod Algorithm="http://www.w3.org/2001/04/xmlenc#sha512"/>
      <DigestValue>UF7dQ+RnQSNVXdWm6bI8FB3C2Xe/pUCftFMP1rIGjMBXOhRjTqeUiaOqn9PnCOWSjagpmVJauRWB
7vob5i1FdQ==</DigestValue>
    </Reference>
  </SignedInfo>
  <SignatureValue>cFxkrlFSYTy8lGECEm30L13V3LG7JYQ75rtcRtW4lrVqXi2AmUOrLHYinMm7UyiAUv3KXwQHklM5
n21BDlEoH3xjNyHUZd8Fg1ye9fvE3692SXLnW09igbGJBSI6CdLkHB7m/QV/uj8GiyA0qHoFXqjO
b+3MUkF0MY3sPKM+xgXqkuwACgsWWcNY3oFUy6qFjmWJW22Oxbc8XUMEpLQBI+t+OufG+3F4OXf/
eD5lY8OnsLe1nOlHBCQYGv00UHyQYC0Q8VEJPIgDJIDcfMz2G8sQXXLZF7VnMGl7H6V6N5Uk7+n/
Tj7GGYycjF14nc+298J5rnD5Ppj7evGn90SMHQ==</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9kSu7pztX8A364uCffOp+1CwldPv++J+UUSYvL0w+vRkTO/S2YBG35OUIgB3X4zV0PlPLgt0vhdRVflaQGYnoA==</DigestValue>
      </Reference>
      <Reference URI="/docMetadata/LabelInfo.xml?ContentType=application/vnd.ms-office.classificationlabels+xml">
        <DigestMethod Algorithm="http://www.w3.org/2001/04/xmlenc#sha512"/>
        <DigestValue>ZqsfY5uRKXYNVdi/JPzkisWabGi/TcKDsYpAryY/jeIFLM/UA/sIAaaCMamuvNXJfEiNmDXxUH/Igu3V7MC6zA==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512"/>
        <DigestValue>FPskGZyov/H5QJFczCZblIhtNPhXRo6We96xZvFAGoCzlvIhkR77fiPLQxHj8nLDuC0g9KbyeEjqp2ATJVf9mw==</DigestValue>
      </Reference>
      <Reference URI="/xl/calcChain.xml?ContentType=application/vnd.openxmlformats-officedocument.spreadsheetml.calcChain+xml">
        <DigestMethod Algorithm="http://www.w3.org/2001/04/xmlenc#sha512"/>
        <DigestValue>2rLjWq9XqD9de0JrMO7ryHBqSS5U1lkePLOQt5k2w8IZVwf9mHcGcVd1R5oMjG8oGDwMPvUbzzoTC21OIYY+bw==</DigestValue>
      </Reference>
      <Reference URI="/xl/comments1.xml?ContentType=application/vnd.openxmlformats-officedocument.spreadsheetml.comments+xml">
        <DigestMethod Algorithm="http://www.w3.org/2001/04/xmlenc#sha512"/>
        <DigestValue>dRvgxPDF1ZkumfFlVct7OGJaUjfHzF/TtZ3Ka2xwiAvc8lI0SA4/24U9k+oJOHNE6veMA1Xoyj0JdCmb4NUL2w==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71yF0kuabQOyFOWsFoODyvk19iqWB+fsGG3UcI3rcuzu9n3rEdQo7H0AytVXw0vx0VCzrat2XjTVlmgQbaFdBA==</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8HTbVIxHCi/8wUteQnEotZjeadmm+GGuLH0OFlx9hupD9cumalo6UEL5ySnFZJbzPV20jiDdQM1OX+QdIc5j5w==</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8HTbVIxHCi/8wUteQnEotZjeadmm+GGuLH0OFlx9hupD9cumalo6UEL5ySnFZJbzPV20jiDdQM1OX+QdIc5j5w==</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8HTbVIxHCi/8wUteQnEotZjeadmm+GGuLH0OFlx9hupD9cumalo6UEL5ySnFZJbzPV20jiDdQM1OX+QdIc5j5w==</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8HTbVIxHCi/8wUteQnEotZjeadmm+GGuLH0OFlx9hupD9cumalo6UEL5ySnFZJbzPV20jiDdQM1OX+QdIc5j5w==</DigestValue>
      </Reference>
      <Reference URI="/xl/drawings/drawing1.xml?ContentType=application/vnd.openxmlformats-officedocument.drawing+xml">
        <DigestMethod Algorithm="http://www.w3.org/2001/04/xmlenc#sha512"/>
        <DigestValue>i8qBk8TNxPIvGIEA9CTH4QUlWJt9TI31dAQ3kL4mlDHc+3g3u+W0dSKd99FffcbCqb45wIcDkQtQeETkrNKaSA==</DigestValue>
      </Reference>
      <Reference URI="/xl/drawings/drawing2.xml?ContentType=application/vnd.openxmlformats-officedocument.drawing+xml">
        <DigestMethod Algorithm="http://www.w3.org/2001/04/xmlenc#sha512"/>
        <DigestValue>KxZjfG5KRzy+OYCtolFE+g2aZbS19OL4EE+R34kWuV7g+ei+oaQBTXzLwF6u8Gq0Lh8UZuo83eOn+rMxTj5HBA==</DigestValue>
      </Reference>
      <Reference URI="/xl/drawings/drawing3.xml?ContentType=application/vnd.openxmlformats-officedocument.drawing+xml">
        <DigestMethod Algorithm="http://www.w3.org/2001/04/xmlenc#sha512"/>
        <DigestValue>IuSgy/HqgHdbgq1rSH9iwDOiYBtt5gi9GIVbz06z1wORrYxqSQsSLaZAq81z17SFT0qQ0LGYknloqjSP9CVPOQ==</DigestValue>
      </Reference>
      <Reference URI="/xl/drawings/drawing4.xml?ContentType=application/vnd.openxmlformats-officedocument.drawing+xml">
        <DigestMethod Algorithm="http://www.w3.org/2001/04/xmlenc#sha512"/>
        <DigestValue>3reevxuLFSHurbnkclDe1EY0V1achDPVeIpKIv7kwmNCySZrxCBeZSH8s8xLtfYFL9z4GcjHAG75sbdDkNQRrQ==</DigestValue>
      </Reference>
      <Reference URI="/xl/drawings/drawing5.xml?ContentType=application/vnd.openxmlformats-officedocument.drawing+xml">
        <DigestMethod Algorithm="http://www.w3.org/2001/04/xmlenc#sha512"/>
        <DigestValue>cUdwuA/vrwqVzw8aEuqzb8i7vXbtKGAo80Z+cqGPivlBJ9W/u0DBPjVKVU22SbOQdSIgJ4v2XcDIFsB65kFejQ==</DigestValue>
      </Reference>
      <Reference URI="/xl/drawings/vmlDrawing1.vml?ContentType=application/vnd.openxmlformats-officedocument.vmlDrawing">
        <DigestMethod Algorithm="http://www.w3.org/2001/04/xmlenc#sha512"/>
        <DigestValue>ZLW/rQltzXPIvzDNhBaY3YQhP1eNEJLO1UJW5jCoyoJ7gEcrJQglqXBokv/533Sp3sW0Q2HcnZMvQe085bl5LQ==</DigestValue>
      </Reference>
      <Reference URI="/xl/drawings/vmlDrawing2.vml?ContentType=application/vnd.openxmlformats-officedocument.vmlDrawing">
        <DigestMethod Algorithm="http://www.w3.org/2001/04/xmlenc#sha512"/>
        <DigestValue>c3eYSiIhs+c41UTFAjxVUAk9uF/+xYxnkA/7pxQPWnRDW5b0YYS9vVNmliJ2bsT/sTsmrthnX0yeg9tmYd5p2g==</DigestValue>
      </Reference>
      <Reference URI="/xl/drawings/vmlDrawing3.vml?ContentType=application/vnd.openxmlformats-officedocument.vmlDrawing">
        <DigestMethod Algorithm="http://www.w3.org/2001/04/xmlenc#sha512"/>
        <DigestValue>iDCyHk3LA4QUuLYnIN92+bTBqRMgT3dZ68Q4Sqe/v1vf9pQmmUmRcfKtboCDAt3p7d+cFjnJpH1MrysBzkiL0Q==</DigestValue>
      </Reference>
      <Reference URI="/xl/drawings/vmlDrawing4.vml?ContentType=application/vnd.openxmlformats-officedocument.vmlDrawing">
        <DigestMethod Algorithm="http://www.w3.org/2001/04/xmlenc#sha512"/>
        <DigestValue>2jwM9UU4oEb3H+EU8A1ppgqBj35hNirRyI8Szdey84pUPvWQq0UxZd336BJsn8pRwl9ydEalkbQHGotrzn3FdQ==</DigestValue>
      </Reference>
      <Reference URI="/xl/drawings/vmlDrawing5.vml?ContentType=application/vnd.openxmlformats-officedocument.vmlDrawing">
        <DigestMethod Algorithm="http://www.w3.org/2001/04/xmlenc#sha512"/>
        <DigestValue>ZUeCX/R+jTxyYzJqVs4u5AdJAeCj1la/xYXvQw64Nw59vjq8XatIGf/yswhDMc2m/WTPFNtSkFQu2cxke/N68A==</DigestValue>
      </Reference>
      <Reference URI="/xl/drawings/vmlDrawing6.vml?ContentType=application/vnd.openxmlformats-officedocument.vmlDrawing">
        <DigestMethod Algorithm="http://www.w3.org/2001/04/xmlenc#sha512"/>
        <DigestValue>40ZKLRXpyngWyOWUOPDF6ivKevL+Q1HQ3D13RwQHb9XBcgirSjvmFXCgfx5OlGdrnM7gdkkw/mb34C/r5LJxrw==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QeZLOEIywL4kJEgiA3xbvfaX0Y1yu07MEJz9Gcjsfacn/p6BHgpbjDBca4Wp7wr9mtNJHqa9NviH7tA+VA32KQ==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RoHEayMbUVqUsgyR2EBLEmx/9keRmDfrq09dmJpAHVGKG1oUOwhI/kUWog4SIjeCjc+9r/hLEL1p5NoDQmj+6g==</DigestValue>
      </Reference>
      <Reference URI="/xl/externalLinks/externalLink1.xml?ContentType=application/vnd.openxmlformats-officedocument.spreadsheetml.externalLink+xml">
        <DigestMethod Algorithm="http://www.w3.org/2001/04/xmlenc#sha512"/>
        <DigestValue>gLSIW/n1+axfbgIC7vJ7BI1JIe5VSWJrhn4HFdZ8NjFVEVvujihbgmZjYd44xAZbJsB4yKTSW786aIGVnhtHWw==</DigestValue>
      </Reference>
      <Reference URI="/xl/externalLinks/externalLink2.xml?ContentType=application/vnd.openxmlformats-officedocument.spreadsheetml.externalLink+xml">
        <DigestMethod Algorithm="http://www.w3.org/2001/04/xmlenc#sha512"/>
        <DigestValue>h2rXI8C/vcQzlnXpw3wdZfTMY+G1NI1Dk70awOjGuA6rEkc4uVZD4MZ0i/qSBYFmKmCNdwsNMtnrzQ9fnHLkwQ==</DigestValue>
      </Reference>
      <Reference URI="/xl/media/image1.png?ContentType=image/png">
        <DigestMethod Algorithm="http://www.w3.org/2001/04/xmlenc#sha512"/>
        <DigestValue>tORNsQ0gpzlgOZbNbMvj5m6763KM+CQDLXvpU/Tr7IjzQAiYLUjCZEHVRBFEGpDjQYTvzQHJJWHXmHCOqcu3wQ==</DigestValue>
      </Reference>
      <Reference URI="/xl/media/image2.emf?ContentType=image/x-emf">
        <DigestMethod Algorithm="http://www.w3.org/2001/04/xmlenc#sha512"/>
        <DigestValue>2wxWgQxc/5CVPTWsmV6PsMagUSc7JxeKNB8Hm3oJAAnFP++5kqnV+mRFr76A3R5BLAnHhUlVUrsnhFjTo3wDKw==</DigestValue>
      </Reference>
      <Reference URI="/xl/media/image3.emf?ContentType=image/x-emf">
        <DigestMethod Algorithm="http://www.w3.org/2001/04/xmlenc#sha512"/>
        <DigestValue>uILjgZaXbd99xMvVV1wlG1mpAuX6SY5jVtQ+iFrebkXfy7PUrjqFOUU0r3s/EHwX1GzIRe5rTU0gLVvSiHot5g==</DigestValue>
      </Reference>
      <Reference URI="/xl/media/image4.emf?ContentType=image/x-emf">
        <DigestMethod Algorithm="http://www.w3.org/2001/04/xmlenc#sha512"/>
        <DigestValue>TqOztv2UPaaGin9gUTUD5HqsE+T7RA1GMptcjVSsnsv1OrsUtOIxFswZ4eEi8QKrX/XzyBnZcrxXUa6lmgS1UA==</DigestValue>
      </Reference>
      <Reference URI="/xl/media/image5.emf?ContentType=image/x-emf">
        <DigestMethod Algorithm="http://www.w3.org/2001/04/xmlenc#sha512"/>
        <DigestValue>x/Bh10O2qf+yq1O1ytSoNmU2aMtxxgGeOUjUxDwpH8qKfVJhmd86cVl4ffPJ87v9vXXSew/DoXo2UCJdaO0KLg==</DigestValue>
      </Reference>
      <Reference URI="/xl/media/image6.emf?ContentType=image/x-emf">
        <DigestMethod Algorithm="http://www.w3.org/2001/04/xmlenc#sha512"/>
        <DigestValue>WvineX2/yD3Rf4A1n6URPqJyrowQ/JULQIBxKJNM0ItzznCPo/bO4n34TZ7TVkj9O4eJ+oVcTs0QPJPbpwNTPg==</DigestValue>
      </Reference>
      <Reference URI="/xl/persons/person.xml?ContentType=application/vnd.ms-excel.person+xml">
        <DigestMethod Algorithm="http://www.w3.org/2001/04/xmlenc#sha512"/>
        <DigestValue>bnbOlGH0tiEakgCPPTStzmESlYRsdNXucJRxEXNa5/YZVY7KNtezT5aMOoLdF7cWvqnED1xkjsd+MwS43ziUlA==</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9GvYvvmJhRUw3xnjgpZBjA0s3t6fZFmaDQEBZNWkHB9uamb0bn43mHJ0ndjl72BFhxSfP6VypuVxN62YTbLxyQ==</DigestValue>
      </Reference>
      <Reference URI="/xl/printerSettings/printerSettings3.bin?ContentType=application/vnd.openxmlformats-officedocument.spreadsheetml.printerSettings">
        <DigestMethod Algorithm="http://www.w3.org/2001/04/xmlenc#sha512"/>
        <DigestValue>9GvYvvmJhRUw3xnjgpZBjA0s3t6fZFmaDQEBZNWkHB9uamb0bn43mHJ0ndjl72BFhxSfP6VypuVxN62YTbLxyQ==</DigestValue>
      </Reference>
      <Reference URI="/xl/printerSettings/printerSettings4.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5.bin?ContentType=application/vnd.openxmlformats-officedocument.spreadsheetml.printerSettings">
        <DigestMethod Algorithm="http://www.w3.org/2001/04/xmlenc#sha512"/>
        <DigestValue>RL5vO0vd14JNGUvr90DU65VJWaicgtEB/Cx0b3fy1XpCS/61brDDccID/ZFlNkixGrZYE/NekYEr6CAkt9awEQ==</DigestValue>
      </Reference>
      <Reference URI="/xl/sharedStrings.xml?ContentType=application/vnd.openxmlformats-officedocument.spreadsheetml.sharedStrings+xml">
        <DigestMethod Algorithm="http://www.w3.org/2001/04/xmlenc#sha512"/>
        <DigestValue>oDo5k5x9JAEYlytRXnXFo7+idQPwGKEAx3gxsmcdTkO9R8khBLS/oPT6TsoL27kE8fLFW8LDvS1u1zM3zpZ/DA==</DigestValue>
      </Reference>
      <Reference URI="/xl/styles.xml?ContentType=application/vnd.openxmlformats-officedocument.spreadsheetml.styles+xml">
        <DigestMethod Algorithm="http://www.w3.org/2001/04/xmlenc#sha512"/>
        <DigestValue>Oyvb8CLt6kj6vsNLfnTjomsJe+x5HGLOZMDddfXF+m/j235fEzQVSIA6uvebMb2JNOgSLWM43zJk/+CoK66RUQ==</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threadedComments/threadedComment1.xml?ContentType=application/vnd.ms-excel.threadedcomments+xml">
        <DigestMethod Algorithm="http://www.w3.org/2001/04/xmlenc#sha512"/>
        <DigestValue>1cVKFm1DKmR5NRqUSXrfs78PoC9rOU3bv3WJxZmYKPyURXt5ri6t9LklhXK4JKTlhuanbn9sgQf+V0OHuhcQlg==</DigestValue>
      </Reference>
      <Reference URI="/xl/workbook.xml?ContentType=application/vnd.openxmlformats-officedocument.spreadsheetml.sheet.main+xml">
        <DigestMethod Algorithm="http://www.w3.org/2001/04/xmlenc#sha512"/>
        <DigestValue>cwfJTSV3zyflrBpCFj9SFqMz5MsPieLLWkJ/mfXycIQDKuEWD4IbSFGSQ7aSfxVpLQDFbOzDe6r4RBxI1rwm4Q==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KtioYd88V48gBC6DVBiohjfRSElo4T4akxLwWU5w7Wcrpc05Dt/TK3Ad2o+yewC5biILAiU0EPrfBrjhC3aHhg==</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yR0KlOrANGRoQWXgTAU+xZYdqh2LOfNHT1Mb+BMXfR9UbW1/3G/j2XvoaAyvgp2fncfrlfpmCJcZGYveQfU9jA==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4NVkz94b1HybdmURsZ083jwmq3AIuTlajDQ/XkegdCz9oflqkXnW0BjAKh9+uCFaIj9Lismj/hflNoB2sry2Ug==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hALAt0+0lwD3gVtJl2y1xo9r6bExViq5njMBXf4t+xiJ2XrJTd6v/YTmLj4QCCA9RQv+zqM/6+voM7a9xbPitg==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ovX135xFmM5KQfZFXRCtbKfYe/mZhcJI7bNajfLUnu4kXRXt5RIznnrkVE3vKNp1u4IWBudzQyQdO1k4vjXteQ==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uhKET3/tCc+6Eh8mgRSZMIytIQxYJrCK9OB/GcXxCoozY0hwhiaIWfWiVXF3k64seEERSDkrzdXUNBPmVzLnhw==</DigestValue>
      </Reference>
      <Reference URI="/xl/worksheets/sheet1.xml?ContentType=application/vnd.openxmlformats-officedocument.spreadsheetml.worksheet+xml">
        <DigestMethod Algorithm="http://www.w3.org/2001/04/xmlenc#sha512"/>
        <DigestValue>wtrMzhcu6pYr1EGP3HVAAfWkCNKVK0YNMkLDDCmjTzu0nolopCMCbzdBlGqi0qpGXY1EU9nB47nJrTFVKXqN2w==</DigestValue>
      </Reference>
      <Reference URI="/xl/worksheets/sheet10.xml?ContentType=application/vnd.openxmlformats-officedocument.spreadsheetml.worksheet+xml">
        <DigestMethod Algorithm="http://www.w3.org/2001/04/xmlenc#sha512"/>
        <DigestValue>3BZlk3Ozv0K+OzYG8SYou/wT9s3Q/jm/+NvE2BSxNh+Nrh3A6RbwP5iVnOLP8vCc2Mf1jBdW2mTYh52xpknE6A==</DigestValue>
      </Reference>
      <Reference URI="/xl/worksheets/sheet11.xml?ContentType=application/vnd.openxmlformats-officedocument.spreadsheetml.worksheet+xml">
        <DigestMethod Algorithm="http://www.w3.org/2001/04/xmlenc#sha512"/>
        <DigestValue>0P2dLpYhtVp+8k5zEchiwuy3fYYeLcDolgYu+DmzEb1a+UpOESyGje+WTaIA5fWM1GSO9gFHks/iiERaLzC98Q==</DigestValue>
      </Reference>
      <Reference URI="/xl/worksheets/sheet12.xml?ContentType=application/vnd.openxmlformats-officedocument.spreadsheetml.worksheet+xml">
        <DigestMethod Algorithm="http://www.w3.org/2001/04/xmlenc#sha512"/>
        <DigestValue>Hi+fQHE1oQ5LGuRJvGFJldODyCv5oBQT1LQg3wDuimVlFEmtRnK6HG/tnmieFIO6uql5zaQlvblzLAYi7p4/SQ==</DigestValue>
      </Reference>
      <Reference URI="/xl/worksheets/sheet2.xml?ContentType=application/vnd.openxmlformats-officedocument.spreadsheetml.worksheet+xml">
        <DigestMethod Algorithm="http://www.w3.org/2001/04/xmlenc#sha512"/>
        <DigestValue>FJawrEuyMUWqIl0ZP7j3rqjnTpVx16oDVY3yQ+OvHgoXNiqGLK1cydP5yPfdl9b0oVMqQ3lfGrXDyusWVY44Fg==</DigestValue>
      </Reference>
      <Reference URI="/xl/worksheets/sheet3.xml?ContentType=application/vnd.openxmlformats-officedocument.spreadsheetml.worksheet+xml">
        <DigestMethod Algorithm="http://www.w3.org/2001/04/xmlenc#sha512"/>
        <DigestValue>u3zOTuJ2kEOhzQ45PNVaDxh3pvq87Pdoidb97Mm/N7XLIazWZrNSHhwNMWvIj4eAG73geIBC5yLSXWNLxCfqEg==</DigestValue>
      </Reference>
      <Reference URI="/xl/worksheets/sheet4.xml?ContentType=application/vnd.openxmlformats-officedocument.spreadsheetml.worksheet+xml">
        <DigestMethod Algorithm="http://www.w3.org/2001/04/xmlenc#sha512"/>
        <DigestValue>Wr7SPeapFu30EyQ9dW1V530gW8IHUOvXEP/qOnBNMHTrQUYTQ+DsxtmdP3VtGuTW0cu/hmvR5WoTqm8XHenKwQ==</DigestValue>
      </Reference>
      <Reference URI="/xl/worksheets/sheet5.xml?ContentType=application/vnd.openxmlformats-officedocument.spreadsheetml.worksheet+xml">
        <DigestMethod Algorithm="http://www.w3.org/2001/04/xmlenc#sha512"/>
        <DigestValue>9l6fQDocf3gudNRSbUpPkxuwmeVVirZr8y13fXnpuBm65qBei88Mz9D5f9mFYnj75Un0dVJOxkoE64XZ2tAEpg==</DigestValue>
      </Reference>
      <Reference URI="/xl/worksheets/sheet6.xml?ContentType=application/vnd.openxmlformats-officedocument.spreadsheetml.worksheet+xml">
        <DigestMethod Algorithm="http://www.w3.org/2001/04/xmlenc#sha512"/>
        <DigestValue>e4wkaMYfRoKY9BlG14pJHBjVqEThaLDgIas8ebfzNTx8RjaoQbumD8LNxM2glT+04BvXinWSlOcQvF0X5UXcKQ==</DigestValue>
      </Reference>
      <Reference URI="/xl/worksheets/sheet7.xml?ContentType=application/vnd.openxmlformats-officedocument.spreadsheetml.worksheet+xml">
        <DigestMethod Algorithm="http://www.w3.org/2001/04/xmlenc#sha512"/>
        <DigestValue>BZRZOYvrN0ziVtmXlizwoj8lc1juVh0GiqbyFbj1mVT2ZsHmE5dbI2WZMhffJOWPvWyir+lqhJ6qxDZr889MnA==</DigestValue>
      </Reference>
      <Reference URI="/xl/worksheets/sheet8.xml?ContentType=application/vnd.openxmlformats-officedocument.spreadsheetml.worksheet+xml">
        <DigestMethod Algorithm="http://www.w3.org/2001/04/xmlenc#sha512"/>
        <DigestValue>wrtYjrNKJ2ZYYRbHPVkWCe20VETkHz098m91/jQ+PJgcz2iinb3i5veGLWqNrp+rJFQnMrLSvYw499RimzDuvg==</DigestValue>
      </Reference>
      <Reference URI="/xl/worksheets/sheet9.xml?ContentType=application/vnd.openxmlformats-officedocument.spreadsheetml.worksheet+xml">
        <DigestMethod Algorithm="http://www.w3.org/2001/04/xmlenc#sha512"/>
        <DigestValue>LSQabydtnJbIB30w5Bw3EKXSNEGtSsHKKZ1gc9W3Jel9f+XMfOsj8RplDrXn92fCWCKw5B3IHgmHEa1EJx/HbA==</DigestValue>
      </Reference>
    </Manifest>
    <SignatureProperties>
      <SignatureProperty Id="idSignatureTime" Target="#idPackageSignature">
        <mdssi:SignatureTime xmlns:mdssi="http://schemas.openxmlformats.org/package/2006/digital-signature">
          <mdssi:Format>YYYY-MM-DDThh:mm:ssTZD</mdssi:Format>
          <mdssi:Value>2026-03-23T15:01:11Z</mdssi:Value>
        </mdssi:SignatureTime>
      </SignatureProperty>
    </SignatureProperties>
  </Object>
  <Object Id="idOfficeObject">
    <SignatureProperties>
      <SignatureProperty Id="idOfficeV1Details" Target="#idPackageSignature">
        <SignatureInfoV1 xmlns="http://schemas.microsoft.com/office/2006/digsig">
          <SetupID>{06F382BB-5800-4C01-963A-F5201512604A}</SetupID>
          <SignatureText>Fatima Ozorio</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2026-03-23T15:01:11Z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zAC8AMwAvADIAMAAyADY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Bzd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20.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MzrfEFK0xYghleaYRUkPOTg/rntBYxv9ra1s7XicR50=</DigestValue>
    </Reference>
    <Reference Type="http://www.w3.org/2000/09/xmldsig#Object" URI="#idOfficeObject">
      <DigestMethod Algorithm="http://www.w3.org/2001/04/xmlenc#sha256"/>
      <DigestValue>oHRlNNGV3WkOHZDHxSNvvI+dGG5d2xXvvvQjVVcrL3U=</DigestValue>
    </Reference>
    <Reference Type="http://uri.etsi.org/01903#SignedProperties" URI="#idSignedProperties">
      <Transforms>
        <Transform Algorithm="http://www.w3.org/TR/2001/REC-xml-c14n-20010315"/>
      </Transforms>
      <DigestMethod Algorithm="http://www.w3.org/2001/04/xmlenc#sha256"/>
      <DigestValue>vG6O8TzL0a3SNuWuPilORkixcOmSdZv0Smj5J+pPFCQ=</DigestValue>
    </Reference>
    <Reference Type="http://www.w3.org/2000/09/xmldsig#Object" URI="#idValidSigLnImg">
      <DigestMethod Algorithm="http://www.w3.org/2001/04/xmlenc#sha256"/>
      <DigestValue>LCpBX9ARq57H6s+Jsme0Twyj2Tk5LHrGTehjS1QUy/0=</DigestValue>
    </Reference>
    <Reference Type="http://www.w3.org/2000/09/xmldsig#Object" URI="#idInvalidSigLnImg">
      <DigestMethod Algorithm="http://www.w3.org/2001/04/xmlenc#sha256"/>
      <DigestValue>JT55BetNdsxts81t0d5fVyU1kLTUuhhwcESNmiOBhYY=</DigestValue>
    </Reference>
  </SignedInfo>
  <SignatureValue>NtYMET+TYTOAERiG+MqOTGRMcmBwjOqXsqovhJ3NMWLx0gKGRJX070DoPzAyU8QyKBJFaSKtNDV+
fXm6yxLNh/Njq2PppYMvBMRsql5tUx9thK1OhYN2sUu/qKM37Un6//n1lQ6N/vO4rNClvEdM+Pn9
LESbB3QhsbqW+nI1f9vWnyYlTG93SUCh5EE9Y6PTu+cCsnoNBy9Bdmjsz5zbqpRiIc9GcBvwgwF+
U/bacqpJpPJKtMjvTon8wNTMn7E7h0Z8N/1Yc3hMPIW1626/l2/wI8f2BYek7aM07gR52+mKMIsA
HNUds6jrfKltPCw3T07GTmw0vcmJId3fL/Tqgw==</SignatureValue>
  <KeyInfo>
    <X509Data>
      <X509Certificate>MIIIbzCCBlegAwIBAgIUL0BXcFuRwlWBABuTJWGZM4vVflcwDQYJKoZIhvcNAQELBQAwgYMxCzAJBgNVBAYTAlBZMQ0wCwYDVQQKDARJQ1BQMTgwNgYDVQQLDC9QcmVzdGFkb3IgQ3VhbGlmaWNhZG8gZGUgU2VydmljaW9zIGRlIENvbmZpYW56YTEWMBQGA1UEBRMNUlVDODAwMjgzNTUtNDETMBEGA1UEAwwKSVRUSSBTQUVDQTAeFw0yNTAzMzExMzQzMTZaFw0yOTAzMzAxMzQzMTVaMIHCMQswCQYDVQQGEwJQWTE1MDMGA1UECgwsQ0VSVElGSUNBRE8gQ1VBTElGSUNBRE8gREUgRklSTUEgRUxFQ1RST05JQ0ExCzAJBgNVBAsMAkYzMREwDwYDVQQFEwhDSTUzOTQ5MjEZMBcGA1UEBAwQRkVSTkFOREVaIE9MTUVETzEXMBUGA1UEKgwOUklDQVJETyBNSUdVRUwxKDAmBgNVBAMMH1JJQ0FSRE8gTUlHVUVMIEZFUk5BTkRFWiBPTE1FRE8wggEiMA0GCSqGSIb3DQEBAQUAA4IBDwAwggEKAoIBAQC45Vbwj7DLZGw7BxKAvo5COEhDjuLmXK+qFrnuH4a0qX4YPHDTq/0aPp7tyznRdoh9AR+x2lTz5gqxn9HpWx4mch6nMGCKwdK1NrDsOl0pX1j44p4eGwCiZ2Xjnnr7+l5BQwtklQ2/jDguuiwIla+NOTJsm2jg6TVlaGdIjc3NWXpVRuwhjDx6pRi9k8+mqLB3jbq6cpSnY1Q6eY275C0IdYaOcbUK2DcvwvZxI4esWzXdfdjj2LlqnqOKIDk+W/M30ipO2TsC0Z3MhesrnxyDlpYODQJSm8CdmkTsNzCJNf/PrO84Uka/UuuGo/X3lgHdzndNtixhRUHRIkwuuVGRAgMBAAGjggOYMIIDlDAMBgNVHRMBAf8EAjAAMB8GA1UdIwQYMBaAFN/0/h8zF/N4EXAPAsGUHOPgXNT9MHsGCCsGAQUFBwEBBG8wbTA9BggrBgEFBQcwAoYxaHR0cHM6Ly93d3cuc2VjdXJlLml0dGkuZGlnaXRhbC9jZXJ0cy9jYS1pdHRpLmNlcjAsBggrBgEFBQcwAYYgaHR0cHM6Ly9vY3NwLnNlY3VyZS5pdHRpLmRpZ2l0YWwwVQYDVR0RBE4wTIERcm1fZm9AaG90bWFpbC5jb22kNzA1MTMwMQYDVQQNDCpGSVJNQSBFTEVDVFJPTklDQSBDVUFMSUZJQ0FEQSBDRU5UUkFMSVpBREEwggHJBgNVHSAEggHAMIIBvDCCAbgGDCsGAQQBg913AQICATCCAaYwPAYIKwYBBQUHAgEWMGh0dHBzOi8vd3d3LnNlY3VyZS5pdHRpLmRpZ2l0YWwvY3BzL2l0dGlfY3BzLnBkZjCBuQYIKwYBBQUHAgIwgawMgalDZXJ0aWZpY2FkbyBjdWFsaWZpY2FkbyBkZSBmaXJtYSBlbGVjdHLDs25pY2EgdGlwbyBGMyAoY2xhdmVzIGVuIGRpc3Bvc2l0aXZvIGN1YWxpZmljYWRvIGNlbnRyYWxpemFkbyksIHN1amV0YSBhIGxhcyBjb25kaWNpb25lcyBkZSB1c28gZXhwdWVzdGFzIGVuIGxhIERQQyBkZSBJVFRJIFNBRUNBMIGpBggrBgEFBQcCAjCBnAyBmVF1YWxpZmllZCBlbGVjdHJvbmljIHNpZ25hdHVyZSBjZXJ0aWZpY2F0ZSB0eXBlIEYzIChrZXlzIGluIGNlbnRyYWxpemVkIHF1YWxpZmllZCBkZXZpY2UpLCBzdWJqZWN0IHRvIHRoZSBjb25kaXRpb25zIG9mIHVzZSBzZXQgb3V0IGluIHRoZSBJVFRJIFNBRUNBIENQUzAgBgNVHSUBAf8EFjAUBggrBgEFBQcDAgYIKwYBBQUHAwQwcQYDVR0fBGowaDAyoDCgLoYsaHR0cHM6Ly9jcmwxLnNlY3VyZS5pdHRpLmRpZ2l0YWwvaXR0aS1jYS5jcmwwMqAwoC6GLGh0dHBzOi8vY3JsMi5zZWN1cmUuaXR0aS5kaWdpdGFsL2l0dGktY2EuY3JsMB0GA1UdDgQWBBQGr09zAcFkvfhjL7Y8vFTyacXgSTAOBgNVHQ8BAf8EBAMCBeAwDQYJKoZIhvcNAQELBQADggIBAKoc6LShXfY+GoozZcnjoJhlcRc3G84XyPnwHoms5QC1dvDQAJwex5fOVXCu7RhGBBOgL02GcfMHq5OOdNAfZls2sU3qkP7rlLGWdwFtSzqMht5Ed1rVU879+9MZAhCO1E42vCQpinJh+vkILgffmwEzdOm6r3itEhjAW0xUOmbxeEKlqIvoOfBkEsYYcZPuJp4uFv8jIP5x1r+FDzYAfqYsm0GdeILeKUVPJJDMRyJLxDiwIG+FChTLtnqIXM0T5mExcbAxiQlg3PYAjpv9etqQO2mw48NMWf55xqpyZnA8Tk0avjD7T9tfK4e1ZE6H7l25m3hU3E5fxTfBEMQ1c81U1pVh9zR3PgbSBBo/e4h/8XULzS5khRUtB3B6XtS/EoiBohbccO9MPONv/abaqrjk+QhTqe2TVvHeo9UsiYJXrqA+pr88Lk3Gb51wQ+UbUke2PcgY2H7VqQCpcj9M+FGpxYPSGJEvLCbhsKR1eFMSkjdkJG1eJFZRIIr+yrGpxPkB3TOf1kc06dDou2R0shGwGP5wDB8V0lt8R+2nhxUtpNcqK7fToZiITc8EqOsPT9Xb1mEUAv/3sr6kKtks9ThrRh2zh6a7/sYZJYZurhRIil02+zZIY1+BFS69l924WX55IeQho0cQ8NdGWUt+D84a7i/WUDe3xCQYZn9hKOsP</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xwBNfkTqW2zGPdOu0x4yCMuLWzX6XxW15KU0QNrxUW8=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PNoOtzGAngUL6s+tgIUOn9z3qrUg1S/iJNtyWMm5dFY=</DigestValue>
      </Reference>
      <Reference URI="/xl/calcChain.xml?ContentType=application/vnd.openxmlformats-officedocument.spreadsheetml.calcChain+xml">
        <DigestMethod Algorithm="http://www.w3.org/2001/04/xmlenc#sha256"/>
        <DigestValue>39tVIsVpzSHIH7etg51vV0YmpYSicYu+yOse9+MocJ4=</DigestValue>
      </Reference>
      <Reference URI="/xl/comments1.xml?ContentType=application/vnd.openxmlformats-officedocument.spreadsheetml.comments+xml">
        <DigestMethod Algorithm="http://www.w3.org/2001/04/xmlenc#sha256"/>
        <DigestValue>ePZPdCw9MG1/zy2olSiAd702VGx5Gp38zKBuh7XVzcs=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fELFnqMc531iehO8E10qUnjU3FFGSSVfKvsVGL702GU=</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iEn2xOWNYn26ijfC0eiHkhdZ8bnQfF/urEn/nw4TNYI=</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iEn2xOWNYn26ijfC0eiHkhdZ8bnQfF/urEn/nw4TNYI=</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iEn2xOWNYn26ijfC0eiHkhdZ8bnQfF/urEn/nw4TNYI=</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iEn2xOWNYn26ijfC0eiHkhdZ8bnQfF/urEn/nw4TNYI=</DigestValue>
      </Reference>
      <Reference URI="/xl/drawings/drawing1.xml?ContentType=application/vnd.openxmlformats-officedocument.drawing+xml">
        <DigestMethod Algorithm="http://www.w3.org/2001/04/xmlenc#sha256"/>
        <DigestValue>zcxcu2VbT5JOC7w1YGQkNDHAF2PqR26VDQGGDBbjiWU=</DigestValue>
      </Reference>
      <Reference URI="/xl/drawings/drawing2.xml?ContentType=application/vnd.openxmlformats-officedocument.drawing+xml">
        <DigestMethod Algorithm="http://www.w3.org/2001/04/xmlenc#sha256"/>
        <DigestValue>0JvWpDNzZ7g7G0Isv+aN7EoHtNEu1m09/hHIM4pnJ3w=</DigestValue>
      </Reference>
      <Reference URI="/xl/drawings/drawing3.xml?ContentType=application/vnd.openxmlformats-officedocument.drawing+xml">
        <DigestMethod Algorithm="http://www.w3.org/2001/04/xmlenc#sha256"/>
        <DigestValue>I3NIlNcdlOB3y4x+L2kFUkvYGY92SZ3E7jFoBuo86R8=</DigestValue>
      </Reference>
      <Reference URI="/xl/drawings/drawing4.xml?ContentType=application/vnd.openxmlformats-officedocument.drawing+xml">
        <DigestMethod Algorithm="http://www.w3.org/2001/04/xmlenc#sha256"/>
        <DigestValue>hFyIEKtNPJRI1WNlVexsV4fCC1hcH8m5cdDbNQ0WnsA=</DigestValue>
      </Reference>
      <Reference URI="/xl/drawings/drawing5.xml?ContentType=application/vnd.openxmlformats-officedocument.drawing+xml">
        <DigestMethod Algorithm="http://www.w3.org/2001/04/xmlenc#sha256"/>
        <DigestValue>DFROn0Py5t1Xyv0hj5Nng9mu5HNIb5YHd0GYP0VZNfQ=</DigestValue>
      </Reference>
      <Reference URI="/xl/drawings/vmlDrawing1.vml?ContentType=application/vnd.openxmlformats-officedocument.vmlDrawing">
        <DigestMethod Algorithm="http://www.w3.org/2001/04/xmlenc#sha256"/>
        <DigestValue>+WhPajrhJP2F3HUyA16GxEUIIrnlLJbf7437Kf7u1SY=</DigestValue>
      </Reference>
      <Reference URI="/xl/drawings/vmlDrawing2.vml?ContentType=application/vnd.openxmlformats-officedocument.vmlDrawing">
        <DigestMethod Algorithm="http://www.w3.org/2001/04/xmlenc#sha256"/>
        <DigestValue>GGXOm4V3N8M8YcCEwu8AKyJ4EhsJo9OPcnB608e22hw=</DigestValue>
      </Reference>
      <Reference URI="/xl/drawings/vmlDrawing3.vml?ContentType=application/vnd.openxmlformats-officedocument.vmlDrawing">
        <DigestMethod Algorithm="http://www.w3.org/2001/04/xmlenc#sha256"/>
        <DigestValue>3V3evP0CFAhG/dxF0K4C7NfJossNd3tVx15h+4yyWDE=</DigestValue>
      </Reference>
      <Reference URI="/xl/drawings/vmlDrawing4.vml?ContentType=application/vnd.openxmlformats-officedocument.vmlDrawing">
        <DigestMethod Algorithm="http://www.w3.org/2001/04/xmlenc#sha256"/>
        <DigestValue>qo9OtR2mN9xe38st5eEPRD48+gIuqCuoZZ/1fh67lYE=</DigestValue>
      </Reference>
      <Reference URI="/xl/drawings/vmlDrawing5.vml?ContentType=application/vnd.openxmlformats-officedocument.vmlDrawing">
        <DigestMethod Algorithm="http://www.w3.org/2001/04/xmlenc#sha256"/>
        <DigestValue>N16ytUYsbZD225sbgWvhrS6kDD9S9CaJILzN7VUpl40=</DigestValue>
      </Reference>
      <Reference URI="/xl/drawings/vmlDrawing6.vml?ContentType=application/vnd.openxmlformats-officedocument.vmlDrawing">
        <DigestMethod Algorithm="http://www.w3.org/2001/04/xmlenc#sha256"/>
        <DigestValue>2I5Jv22DC7xv7wuIMnBGuDY5wdjiM0NRXSXiYO9Erhw=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vSZS/cjH7RHimtAxUGKZuw3Q0JLMpo541afheXBBsDc=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eFMXdoIRh8gSRvPfmle2REC8m3crQ87J2SeLPMGmpGI=</DigestValue>
      </Reference>
      <Reference URI="/xl/externalLinks/externalLink1.xml?ContentType=application/vnd.openxmlformats-officedocument.spreadsheetml.externalLink+xml">
        <DigestMethod Algorithm="http://www.w3.org/2001/04/xmlenc#sha256"/>
        <DigestValue>ucXOCkYjKJ22eVft+yes8nZvLOEvSL/P43WxX0CFqMc=</DigestValue>
      </Reference>
      <Reference URI="/xl/externalLinks/externalLink2.xml?ContentType=application/vnd.openxmlformats-officedocument.spreadsheetml.externalLink+xml">
        <DigestMethod Algorithm="http://www.w3.org/2001/04/xmlenc#sha256"/>
        <DigestValue>Hkx+1VvWdS1KIhkaMWup5NqpsKmVlAwaxO7rNNJQ0Yg=</DigestValue>
      </Reference>
      <Reference URI="/xl/media/image1.png?ContentType=image/png">
        <DigestMethod Algorithm="http://www.w3.org/2001/04/xmlenc#sha256"/>
        <DigestValue>WR3Yh66Wk0zjO7s7bSMB1/nrTWYHFNKOknD+HQhatSk=</DigestValue>
      </Reference>
      <Reference URI="/xl/media/image2.emf?ContentType=image/x-emf">
        <DigestMethod Algorithm="http://www.w3.org/2001/04/xmlenc#sha256"/>
        <DigestValue>6pON5QuA4cKiy2xWLyy1KX4YBqO4B6T8DuhF9Z4vdhQ=</DigestValue>
      </Reference>
      <Reference URI="/xl/media/image3.emf?ContentType=image/x-emf">
        <DigestMethod Algorithm="http://www.w3.org/2001/04/xmlenc#sha256"/>
        <DigestValue>kiEssbxVdGG3/aKWPZTV2nHcU+lhhyM8tECUz2mpa8c=</DigestValue>
      </Reference>
      <Reference URI="/xl/media/image4.emf?ContentType=image/x-emf">
        <DigestMethod Algorithm="http://www.w3.org/2001/04/xmlenc#sha256"/>
        <DigestValue>0BjIDiV629RUeVbzLdhQzLbfUp6et3i7mOicst8vJu0=</DigestValue>
      </Reference>
      <Reference URI="/xl/media/image5.emf?ContentType=image/x-emf">
        <DigestMethod Algorithm="http://www.w3.org/2001/04/xmlenc#sha256"/>
        <DigestValue>d5IuCooNMSI+RxWcam/zEYduplvKUSyQwHxoPRKhxh4=</DigestValue>
      </Reference>
      <Reference URI="/xl/media/image6.emf?ContentType=image/x-emf">
        <DigestMethod Algorithm="http://www.w3.org/2001/04/xmlenc#sha256"/>
        <DigestValue>rHzzt+hGhP9SORCieRUfz+5Q/uvUznA15sYbs3CAWTo=</DigestValue>
      </Reference>
      <Reference URI="/xl/persons/person.xml?ContentType=application/vnd.ms-excel.person+xml">
        <DigestMethod Algorithm="http://www.w3.org/2001/04/xmlenc#sha256"/>
        <DigestValue>RF8ueQHZJp+1LI9PBRgPXx6+pa2HcpGTV3MEP5UI4/E=</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KV0RERGgdjLzj1q7jGVWM4bY91hGLlP8v/5mjY4cYMk=</DigestValue>
      </Reference>
      <Reference URI="/xl/printerSettings/printerSettings3.bin?ContentType=application/vnd.openxmlformats-officedocument.spreadsheetml.printerSettings">
        <DigestMethod Algorithm="http://www.w3.org/2001/04/xmlenc#sha256"/>
        <DigestValue>KV0RERGgdjLzj1q7jGVWM4bY91hGLlP8v/5mjY4cYMk=</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ohCNFOyxsGnIJf7+q+pQFEG9dnZu2oLPKVdZ/jfZL7M=</DigestValue>
      </Reference>
      <Reference URI="/xl/sharedStrings.xml?ContentType=application/vnd.openxmlformats-officedocument.spreadsheetml.sharedStrings+xml">
        <DigestMethod Algorithm="http://www.w3.org/2001/04/xmlenc#sha256"/>
        <DigestValue>RXF8IDZgpvn6+gXON4uNW1ZphsERAn88PCNYmaiG70A=</DigestValue>
      </Reference>
      <Reference URI="/xl/styles.xml?ContentType=application/vnd.openxmlformats-officedocument.spreadsheetml.styles+xml">
        <DigestMethod Algorithm="http://www.w3.org/2001/04/xmlenc#sha256"/>
        <DigestValue>E0Kd6jY1ulGG6swaqTJRzi2R1NvoGt5/oi74MTs1jfQ=</DigestValue>
      </Reference>
      <Reference URI="/xl/theme/theme1.xml?ContentType=application/vnd.openxmlformats-officedocument.theme+xml">
        <DigestMethod Algorithm="http://www.w3.org/2001/04/xmlenc#sha256"/>
        <DigestValue>YNeH5J+J9RxutazRnaWBrYU5Xm5oQzBJ7Lrr3bNNcJw=</DigestValue>
      </Reference>
      <Reference URI="/xl/threadedComments/threadedComment1.xml?ContentType=application/vnd.ms-excel.threadedcomments+xml">
        <DigestMethod Algorithm="http://www.w3.org/2001/04/xmlenc#sha256"/>
        <DigestValue>OtBkZlheM9ksR1aJG7wSak83kuxHkgCC1bnxXhWLQZc=</DigestValue>
      </Reference>
      <Reference URI="/xl/workbook.xml?ContentType=application/vnd.openxmlformats-officedocument.spreadsheetml.sheet.main+xml">
        <DigestMethod Algorithm="http://www.w3.org/2001/04/xmlenc#sha256"/>
        <DigestValue>JztqJauVGBJ6U0adUtxUuVWHAT1Iv6m9gUfimuJwFHo=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np71fPTAZb/vTQl0OwfpLxIUtBW5L9bs7UaYtwY2920=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3/GIRfe/Lme0JpXLJo9kDx/RElduHEffClh74SR2OJM=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qT5sx4MGKlYsVlPMvPZ4NA1uU2Y3b1rNyw2untB1VZc=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nHPw+5hx4RwGoVpoNjxKF5awpzgTSuyJbHpK6hRN3b8=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4rwWNLPK0pamJeE/tvCTqI+xtVab4KYZFcJzWVO6Kv4=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Xvzr484Ulj/tgpZRSSrr8hE9M97eEcQpRD/iYT6vnao=</DigestValue>
      </Reference>
      <Reference URI="/xl/worksheets/sheet1.xml?ContentType=application/vnd.openxmlformats-officedocument.spreadsheetml.worksheet+xml">
        <DigestMethod Algorithm="http://www.w3.org/2001/04/xmlenc#sha256"/>
        <DigestValue>7soP2O00WWlHybIOLbSLjmGGA20LqOlPfxHvLPyrnjk=</DigestValue>
      </Reference>
      <Reference URI="/xl/worksheets/sheet10.xml?ContentType=application/vnd.openxmlformats-officedocument.spreadsheetml.worksheet+xml">
        <DigestMethod Algorithm="http://www.w3.org/2001/04/xmlenc#sha256"/>
        <DigestValue>i4qXTB5bqS07ArqAwsnB5fLBlsEi7Wk3F5uFtGWmmgM=</DigestValue>
      </Reference>
      <Reference URI="/xl/worksheets/sheet11.xml?ContentType=application/vnd.openxmlformats-officedocument.spreadsheetml.worksheet+xml">
        <DigestMethod Algorithm="http://www.w3.org/2001/04/xmlenc#sha256"/>
        <DigestValue>5IdLPq8EJpz0XIVaOXP+lVwLBX6jAOBVIr9EVOjF4C4=</DigestValue>
      </Reference>
      <Reference URI="/xl/worksheets/sheet12.xml?ContentType=application/vnd.openxmlformats-officedocument.spreadsheetml.worksheet+xml">
        <DigestMethod Algorithm="http://www.w3.org/2001/04/xmlenc#sha256"/>
        <DigestValue>7cgP+oXBiiou4jifEJhosUYKfqq8LGhMttMFFPCire4=</DigestValue>
      </Reference>
      <Reference URI="/xl/worksheets/sheet2.xml?ContentType=application/vnd.openxmlformats-officedocument.spreadsheetml.worksheet+xml">
        <DigestMethod Algorithm="http://www.w3.org/2001/04/xmlenc#sha256"/>
        <DigestValue>8jymr5vyQl73KQY1Hq8rbecJ+if/f2sIDhki00RJZJk=</DigestValue>
      </Reference>
      <Reference URI="/xl/worksheets/sheet3.xml?ContentType=application/vnd.openxmlformats-officedocument.spreadsheetml.worksheet+xml">
        <DigestMethod Algorithm="http://www.w3.org/2001/04/xmlenc#sha256"/>
        <DigestValue>tRbLU2/a0rsav0uVgRJfBAB6Y4pqlkHIrUdVbz+MnpQ=</DigestValue>
      </Reference>
      <Reference URI="/xl/worksheets/sheet4.xml?ContentType=application/vnd.openxmlformats-officedocument.spreadsheetml.worksheet+xml">
        <DigestMethod Algorithm="http://www.w3.org/2001/04/xmlenc#sha256"/>
        <DigestValue>EIDmIbsle0IkqU8XLv68Pu71xIX+CRX/67X2ZS5+C8w=</DigestValue>
      </Reference>
      <Reference URI="/xl/worksheets/sheet5.xml?ContentType=application/vnd.openxmlformats-officedocument.spreadsheetml.worksheet+xml">
        <DigestMethod Algorithm="http://www.w3.org/2001/04/xmlenc#sha256"/>
        <DigestValue>gU6FoCI/zJzzi99oHfktGG3hDXHb3kB4ajHGLrfxyJQ=</DigestValue>
      </Reference>
      <Reference URI="/xl/worksheets/sheet6.xml?ContentType=application/vnd.openxmlformats-officedocument.spreadsheetml.worksheet+xml">
        <DigestMethod Algorithm="http://www.w3.org/2001/04/xmlenc#sha256"/>
        <DigestValue>PIMKH2PWo9ePZQyxcRAbsE2SNFOO6rxftW8KgCekHdg=</DigestValue>
      </Reference>
      <Reference URI="/xl/worksheets/sheet7.xml?ContentType=application/vnd.openxmlformats-officedocument.spreadsheetml.worksheet+xml">
        <DigestMethod Algorithm="http://www.w3.org/2001/04/xmlenc#sha256"/>
        <DigestValue>ALHBTcu+FFuUrxvYtwFlZe8tJseCKX0xjN+fpX1dhNY=</DigestValue>
      </Reference>
      <Reference URI="/xl/worksheets/sheet8.xml?ContentType=application/vnd.openxmlformats-officedocument.spreadsheetml.worksheet+xml">
        <DigestMethod Algorithm="http://www.w3.org/2001/04/xmlenc#sha256"/>
        <DigestValue>q9ezLwa4JmJQnRkFOx2fj4crS0gDTeB+pJ8NHwEzYJs=</DigestValue>
      </Reference>
      <Reference URI="/xl/worksheets/sheet9.xml?ContentType=application/vnd.openxmlformats-officedocument.spreadsheetml.worksheet+xml">
        <DigestMethod Algorithm="http://www.w3.org/2001/04/xmlenc#sha256"/>
        <DigestValue>Cs193Q00NzlorybZo/Z843wMVKrx4rThSPppnkCzxBU=</DigestValue>
      </Reference>
    </Manifest>
    <SignatureProperties>
      <SignatureProperty Id="idSignatureTime" Target="#idPackageSignature">
        <mdssi:SignatureTime xmlns:mdssi="http://schemas.openxmlformats.org/package/2006/digital-signature">
          <mdssi:Format>YYYY-MM-DDThh:mm:ssTZD</mdssi:Format>
          <mdssi:Value>2026-03-23T17:47:00Z</mdssi:Value>
        </mdssi:SignatureTime>
      </SignatureProperty>
    </SignatureProperties>
  </Object>
  <Object Id="idOfficeObject">
    <SignatureProperties>
      <SignatureProperty Id="idOfficeV1Details" Target="#idPackageSignature">
        <SignatureInfoV1 xmlns="http://schemas.microsoft.com/office/2006/digsig">
          <SetupID>{68AB514A-EE7F-41D2-AB68-771A48C29E70}</SetupID>
          <SignatureText>Ricardo Fernandez</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2026-03-23T17:47:00Z</xd:SigningTime>
          <xd:SigningCertificate>
            <xd:Cert>
              <xd:CertDigest>
                <DigestMethod Algorithm="http://www.w3.org/2001/04/xmlenc#sha256"/>
                <DigestValue>yNZpaU6Ze4BdQxszwh8OpYgrF6sYppoRRBGZF2CvOvc=</DigestValue>
              </xd:CertDigest>
              <xd:IssuerSerial>
                <X509IssuerName>CN=ITTI SAECA, SERIALNUMBER=RUC80028355-4, OU=Prestador Cualificado de Servicios de Confianza, O=ICPP, C=PY</X509IssuerName>
                <X509SerialNumber>269757430923644148029277725465295171827252166231</X509SerialNumber>
              </xd:IssuerSerial>
            </xd:Cert>
          </xd:SigningCertificate>
          <xd:SignaturePolicyIdentifier>
            <xd:SignaturePolicyImplied/>
          </xd:SignaturePolicyIdentifier>
        </xd:SignedSignatureProperties>
      </xd:SignedProperties>
    </xd:QualifyingProperties>
  </Object>
  <Object Id="idValidSigLnImg">AQAAAGwAAAAAAAAAAAAAAFsBAACfAAAAAAAAAAAAAABbGAAAOwsAACBFTUYAAAEAgBoAAKI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gAzAC8AMAAzAC8AMgAwADIANgAHAAAABwAAAAUAAAAHAAAABwAAAAUAAAAHAAAABwAAAAcAAAAHAAAASwAAAEAAAAAwAAAABQAAACAAAAABAAAAAQAAABAAAAAAAAAAAAAAAFwBAACgAAAAAAAAAAAAAABc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Bh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TAAAAVgAAADAAAAA7AAAApA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UAAAAVwAAACUAAAAMAAAABAAAAFQAAAC0AAAAMQAAADsAAADSAAAAVgAAAAEAAABVVY9BJrSPQTEAAAA7AAAAEQAAAEwAAAAAAAAAAAAAAAAAAAD//////////3AAAABSAGkAYwBhAHIAZABvACAARgBlAHIAbgBhAG4AZABlAHoAcwAMAAAABQAAAAkAAAAKAAAABwAAAAwAAAAMAAAABQAAAAoAAAAKAAAABwAAAAsAAAAKAAAACwAAAAwAAAAKAAAACQAAAEsAAABAAAAAMAAAAAUAAAAgAAAAAQAAAAEAAAAQAAAAAAAAAAAAAABcAQAAoAAAAAAAAAAAAAAAXAEAAKAAAAAlAAAADAAAAAIAAAAnAAAAGAAAAAUAAAAAAAAA////AAAAAAAlAAAADAAAAAUAAABMAAAAZAAAAAAAAABhAAAAWwEAAJsAAAAAAAAAYQAAAFw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eAAAAA8AAAB2AAAAOAAAAIYAAAABAAAAVVWPQSa0j0EPAAAAdgAAAAcAAABMAAAAAAAAAAAAAAAAAAAA//////////9cAAAAUwBpAG4AZABpAGMAbwBwAAcAAAADAAAABwAAAAgAAAADAAAABgAAAAgAAABLAAAAQAAAADAAAAAFAAAAIAAAAAEAAAABAAAAEAAAAAAAAAAAAAAAXAEAAKAAAAAAAAAAAAAAAFwBAACgAAAAJQAAAAwAAAACAAAAJwAAABgAAAAFAAAAAAAAAP///wAAAAAAJQAAAAwAAAAFAAAATAAAAGQAAAAOAAAAiwAAAE0BAACbAAAADgAAAIsAAABAAQAAEQAAACEA8AAAAAAAAAAAAAAAgD8AAAAAAAAAAAAAgD8AAAAAAAAAAAAAAAAAAAAAAAAAAAAAAAAAAAAAAAAAACUAAAAMAAAAAAAAgCgAAAAMAAAABQAAACUAAAAMAAAAAQAAABgAAAAMAAAAAAAAABIAAAAMAAAAAQAAABYAAAAMAAAAAAAAAFQAAABUAQAADwAAAIsAAABMAQAAmwAAAAEAAABVVY9BJrSPQQ8AAACLAAAALAAAAEwAAAAEAAAADgAAAIsAAABOAQAAnAAAAKQAAABGAGkAcgBtAGEAZABvACAAcABvAHIAOgAgAFIASQBDAEEAUgBEAE8AIABNAEkARwBVAEUATAAgAEYARQBSAE4AQQBOAEQARQBaACAATwBMAE0ARQBEAE8ABgAAAAMAAAAFAAAACwAAAAcAAAAIAAAACAAAAAQAAAAIAAAACAAAAAUAAAADAAAABAAAAAgAAAADAAAACAAAAAgAAAAIAAAACQAAAAoAAAAEAAAADAAAAAMAAAAJAAAACQAAAAcAAAAGAAAABAAAAAYAAAAHAAAACAAAAAoAAAAIAAAACgAAAAkAAAAHAAAABwAAAAQAAAAKAAAABgAAAAwAAAAHAAAACQAAAAoAAAAWAAAADAAAAAAAAAAlAAAADAAAAAIAAAAOAAAAFAAAAAAAAAAQAAAAFAAAAA==</Object>
  <Object Id="idInvalidSigLnImg">AQAAAGwAAAAAAAAAAAAAAFsBAACfAAAAAAAAAAAAAABbGAAAOwsAACBFTUYAAAEA/CAAAKkAAAAGAAAAAAAAAAAAAAAAAAAAgAcAADgEAABYAQAAwgAAAAAAAAAAAAAAAAAAAMA/BQDQ9QIACgAAABAAAAAAAAAAAAAAAEsAAAAQAAAAAAAAAAUAAAAeAAAAGAAAAAAAAAAAAAAAXAEAAKAAAAAnAAAAGAAAAAEAAAAAAAAAAAAAAAAAAAAlAAAADAAAAAEAAABMAAAAZAAAAAAAAAAAAAAAWwEAAJ8AAAAAAAAAAAAAAF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8PDwAAAAAAAlAAAADAAAAAEAAABMAAAAZAAAAAAAAAAAAAAAWwEAAJ8AAAAAAAAAAAAAAFwBAACgAAAAIQDwAAAAAAAAAAAAAACAPwAAAAAAAAAAAACAPwAAAAAAAAAAAAAAAAAAAAAAAAAAAAAAAAAAAAAAAAAAJQAAAAwAAAAAAACAKAAAAAwAAAABAAAAJwAAABgAAAABAAAAAAAAAPDw8AAAAAAAJQAAAAwAAAABAAAATAAAAGQAAAAAAAAAAAAAAFsBAACfAAAAAAAAAAAAAABcAQAAoAAAACEA8AAAAAAAAAAAAAAAgD8AAAAAAAAAAAAAgD8AAAAAAAAAAAAAAAAAAAAAAAAAAAAAAAAAAAAAAAAAACUAAAAMAAAAAAAAgCgAAAAMAAAAAQAAACcAAAAYAAAAAQAAAAAAAADw8PAAAAAAACUAAAAMAAAAAQAAAEwAAABkAAAAAAAAAAAAAABbAQAAnwAAAAAAAAAAAAAAXAEAAKAAAAAhAPAAAAAAAAAAAAAAAIA/AAAAAAAAAAAAAIA/AAAAAAAAAAAAAAAAAAAAAAAAAAAAAAAAAAAAAAAAAAAlAAAADAAAAAAAAIAoAAAADAAAAAEAAAAnAAAAGAAAAAEAAAAAAAAA////AAAAAAAlAAAADAAAAAEAAABMAAAAZAAAAAAAAAAAAAAAWwEAAJ8AAAAAAAAAAAAAAFwBAACgAAAAIQDwAAAAAAAAAAAAAACAPwAAAAAAAAAAAACAPwAAAAAAAAAAAAAAAAAAAAAAAAAAAAAAAAAAAAAAAAAAJQAAAAwAAAAAAACAKAAAAAwAAAABAAAAJwAAABgAAAABAAAAAAAAAP///wAAAAAAJQAAAAwAAAABAAAATAAAAGQAAAAAAAAAAAAAAFsBAACfAAAAAAAAAAAAAABc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ByAAYAAAADAAAABQAAAAsAAAAHAAAABAAAAAcAAAAIAAAABAAAAAYAAAAHAAAAAwAAAAMAAAAIAAAABwAAAEsAAABAAAAAMAAAAAUAAAAgAAAAAQAAAAEAAAAQAAAAAAAAAAAAAABcAQAAoAAAAAAAAAAAAAAAX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cw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0wAAAFYAAAAwAAAAOwAAAKQ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1AAAAFcAAAAlAAAADAAAAAQAAABUAAAAtAAAADEAAAA7AAAA0gAAAFYAAAABAAAAVVWPQSa0j0ExAAAAOwAAABEAAABMAAAAAAAAAAAAAAAAAAAA//////////9wAAAAUgBpAGMAYQByAGQAbwAgAEYAZQByAG4AYQBuAGQAZQB6AAAADAAAAAUAAAAJAAAACgAAAAcAAAAMAAAADAAAAAUAAAAKAAAACgAAAAcAAAALAAAACgAAAAsAAAAMAAAACgAAAAkAAABLAAAAQAAAADAAAAAFAAAAIAAAAAEAAAABAAAAEAAAAAAAAAAAAAAAXAEAAKAAAAAAAAAAAAAAAFwBAACgAAAAJQAAAAwAAAACAAAAJwAAABgAAAAFAAAAAAAAAP///wAAAAAAJQAAAAwAAAAFAAAATAAAAGQAAAAAAAAAYQAAAFsBAACbAAAAAAAAAGEAAABc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HgAAAAPAAAAdgAAADgAAACGAAAAAQAAAFVVj0EmtI9BDwAAAHYAAAAHAAAATAAAAAAAAAAAAAAAAAAAAP//////////XAAAAFMAaQBuAGQAaQBjAG8AAAAHAAAAAwAAAAcAAAAIAAAAAwAAAAYAAAAIAAAASwAAAEAAAAAwAAAABQAAACAAAAABAAAAAQAAABAAAAAAAAAAAAAAAFwBAACgAAAAAAAAAAAAAABcAQAAoAAAACUAAAAMAAAAAgAAACcAAAAYAAAABQAAAAAAAAD///8AAAAAACUAAAAMAAAABQAAAEwAAABkAAAADgAAAIsAAABNAQAAmwAAAA4AAACLAAAAQAEAABEAAAAhAPAAAAAAAAAAAAAAAIA/AAAAAAAAAAAAAIA/AAAAAAAAAAAAAAAAAAAAAAAAAAAAAAAAAAAAAAAAAAAlAAAADAAAAAAAAIAoAAAADAAAAAUAAAAlAAAADAAAAAEAAAAYAAAADAAAAAAAAAASAAAADAAAAAEAAAAWAAAADAAAAAAAAABUAAAAVAEAAA8AAACLAAAATAEAAJsAAAABAAAAVVWPQSa0j0EPAAAAiwAAACwAAABMAAAABAAAAA4AAACLAAAATgEAAJwAAACkAAAARgBpAHIAbQBhAGQAbwAgAHAAbwByADoAIABSAEkAQwBBAFIARABPACAATQBJAEcAVQBFAEwAIABGAEUAUgBOAEEATgBEAEUAWgAgAE8ATABNAEUARABPAAYAAAADAAAABQAAAAsAAAAHAAAACAAAAAgAAAAEAAAACAAAAAgAAAAFAAAAAwAAAAQAAAAIAAAAAwAAAAgAAAAIAAAACAAAAAkAAAAKAAAABAAAAAwAAAADAAAACQAAAAkAAAAHAAAABgAAAAQAAAAGAAAABwAAAAgAAAAKAAAACAAAAAoAAAAJAAAABwAAAAcAAAAEAAAACgAAAAYAAAAMAAAABwAAAAkAAAAKAAAAFgAAAAwAAAAAAAAAJQAAAAwAAAACAAAADgAAABQAAAAAAAAAEAAAABQAAAA=</Object>
</Signature>
</file>

<file path=_xmlsignatures/sig2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8nONAOV1OU9HsOLBFcPef5urkHYLC3lj17OgdSmkstI=</DigestValue>
    </Reference>
    <Reference Type="http://www.w3.org/2000/09/xmldsig#Object" URI="#idOfficeObject">
      <DigestMethod Algorithm="http://www.w3.org/2001/04/xmlenc#sha256"/>
      <DigestValue>hL9HC9CbGxCvExPrcRDGp0rXgrwuzMgzrnMvVie8nUs=</DigestValue>
    </Reference>
    <Reference Type="http://uri.etsi.org/01903#SignedProperties" URI="#idSignedProperties">
      <Transforms>
        <Transform Algorithm="http://www.w3.org/TR/2001/REC-xml-c14n-20010315"/>
      </Transforms>
      <DigestMethod Algorithm="http://www.w3.org/2001/04/xmlenc#sha256"/>
      <DigestValue>tTxRaK9QLWKIlukF2prVDEcNfMW5ha9pi7THSkP8Avg=</DigestValue>
    </Reference>
    <Reference Type="http://www.w3.org/2000/09/xmldsig#Object" URI="#idValidSigLnImg">
      <DigestMethod Algorithm="http://www.w3.org/2001/04/xmlenc#sha256"/>
      <DigestValue>u/f8iMpd4TDmHosWUG9PC0KgmIDJhqeZaZwzpvGuu0k=</DigestValue>
    </Reference>
    <Reference Type="http://www.w3.org/2000/09/xmldsig#Object" URI="#idInvalidSigLnImg">
      <DigestMethod Algorithm="http://www.w3.org/2001/04/xmlenc#sha256"/>
      <DigestValue>Gzhb9B2t5GesHTAd/E/a6UXLuvR/NMEAR/tee5BwDmA=</DigestValue>
    </Reference>
  </SignedInfo>
  <SignatureValue>H1SdYkRfq7g/dA8F2P+Wc8D2tEMdm98qnRoEXi7h25V/8/N/UgVTKtxP8HvOcyH2MMIZaLgoSCzb
Yuu0aZlDD121EvdWGc22ZArQIKcprOyTHrNv8GEywS0hTcngFQx17CK7PH9LU6a0txxxtPZZlU+4
FCcDXSkHJ5ki6WJF1qgJvZIHZ0pw5+obNBQO9rAghliZy2joPn3GaT1F9aAtpBDeoJ8fxywGcqgP
egQqZUvdi+xyF/g9bCMD2j9hIWgLR4qsmA60mCE6UzdZGzAb+IT/pWbVZipVttOH4NFFMai5nUj4
evPJ2Zz7CWSldRWorKU54azsMPomxzOBrMsRdA==</SignatureValue>
  <KeyInfo>
    <X509Data>
      <X509Certificate>MIID2jCCAsKgAwIBAgIKHKwH0jLusFNeXjANBgkqhkiG9w0BAQsFADCBmjEiMCAGA1UEAxMZR0VSQVJETyBBUklFTCBSRVlFUyBTSUxWQTEaMBgGA1UEChMRR3JhbnQgVGhvcm50b24gU0ExJTAjBgNVBAsTHEdyYW50IFRob3JudG9uIFNBIC0gUGFyYWd1YXkxJDAiBgkqhkiG9w0BCQEWFWFyaWVsLnJleWVzQHB5Lmd0LmNvbTELMAkGA1UEBhMCRVMwHhcNMjYwMjE2MTQ1MTM1WhcNMzEwMjE2MTQ1MTM1WjCBmjEiMCAGA1UEAxMZR0VSQVJETyBBUklFTCBSRVlFUyBTSUxWQTEaMBgGA1UEChMRR3JhbnQgVGhvcm50b24gU0ExJTAjBgNVBAsTHEdyYW50IFRob3JudG9uIFNBIC0gUGFyYWd1YXkxJDAiBgkqhkiG9w0BCQEWFWFyaWVsLnJleWVzQHB5Lmd0LmNvbTELMAkGA1UEBhMCRVMwggEiMA0GCSqGSIb3DQEBAQUAA4IBDwAwggEKAoIBAQDR8XmG79NCxOfrfwEehfrHnH4y/NDRZKhDN3S5PLL/iIv9UiedFkL3DkF4zKUqu94zR2vCtqu1jWTwaU1Ksunj5DDXFN54zdVela0a7XKQAjBGkqLr0wvWXNs18D6OBIQiEKiGbq+zH5VzUKcUYK+GhBwelEnzo2poMW9xEgjJLj+zblG57l2vnrh1KR32j1vE2ZSHaRFgqLKgDQyV8GYLjZGQjwtkNH8IF0H72uc2hLJxv5xCucK+pOaQLXU57ZjxoemBIYr14NR4WcycO2LtsMJ2vNEQnG/kPYM3c677DOI32lnCnRcA3MK9GabBryTCTytXMglfCfrXhs85k70dAgMBAAGjIDAeMA8GCSqGSIb3LwEBCgQCBQAwCwYDVR0PBAQDAgeAMA0GCSqGSIb3DQEBCwUAA4IBAQDFfEz8d+X+l8/VWsdZbb/idKa6IhvNYT+QfCQy9XSuDWEoq0pQTHddwj90JFdeWQS9+5hZB2LuDfUoCMDy0r/GxE9Y6n4h8TUYo0Qx2/Gqb/nApTBsMk56cqt4CPDmoDA2Pfs3ZdgXTkVWPSMrm64vsaOp/na0U4hXEKdb82MryiSbcNiicUqeyOk9o4vYtWKw2kC9aWarcoOcpzV/+YsBEgDfIgkrFXxn5zerefXQRoAPTAXRAeqORv3GVhljIusoQP6YnsbrpsV3i5UALU30ZiSnO7eLAuB4RRAmfMp+OKr1NPvmaXWo3I9/SIGrGHDSjbPfk4PuO0PablgDMaB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xwBNfkTqW2zGPdOu0x4yCMuLWzX6XxW15KU0QNrxUW8=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PNoOtzGAngUL6s+tgIUOn9z3qrUg1S/iJNtyWMm5dFY=</DigestValue>
      </Reference>
      <Reference URI="/xl/calcChain.xml?ContentType=application/vnd.openxmlformats-officedocument.spreadsheetml.calcChain+xml">
        <DigestMethod Algorithm="http://www.w3.org/2001/04/xmlenc#sha256"/>
        <DigestValue>39tVIsVpzSHIH7etg51vV0YmpYSicYu+yOse9+MocJ4=</DigestValue>
      </Reference>
      <Reference URI="/xl/comments1.xml?ContentType=application/vnd.openxmlformats-officedocument.spreadsheetml.comments+xml">
        <DigestMethod Algorithm="http://www.w3.org/2001/04/xmlenc#sha256"/>
        <DigestValue>ePZPdCw9MG1/zy2olSiAd702VGx5Gp38zKBuh7XVzcs=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fELFnqMc531iehO8E10qUnjU3FFGSSVfKvsVGL702GU=</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iEn2xOWNYn26ijfC0eiHkhdZ8bnQfF/urEn/nw4TNYI=</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iEn2xOWNYn26ijfC0eiHkhdZ8bnQfF/urEn/nw4TNYI=</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iEn2xOWNYn26ijfC0eiHkhdZ8bnQfF/urEn/nw4TNYI=</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iEn2xOWNYn26ijfC0eiHkhdZ8bnQfF/urEn/nw4TNYI=</DigestValue>
      </Reference>
      <Reference URI="/xl/drawings/drawing1.xml?ContentType=application/vnd.openxmlformats-officedocument.drawing+xml">
        <DigestMethod Algorithm="http://www.w3.org/2001/04/xmlenc#sha256"/>
        <DigestValue>zcxcu2VbT5JOC7w1YGQkNDHAF2PqR26VDQGGDBbjiWU=</DigestValue>
      </Reference>
      <Reference URI="/xl/drawings/drawing2.xml?ContentType=application/vnd.openxmlformats-officedocument.drawing+xml">
        <DigestMethod Algorithm="http://www.w3.org/2001/04/xmlenc#sha256"/>
        <DigestValue>0JvWpDNzZ7g7G0Isv+aN7EoHtNEu1m09/hHIM4pnJ3w=</DigestValue>
      </Reference>
      <Reference URI="/xl/drawings/drawing3.xml?ContentType=application/vnd.openxmlformats-officedocument.drawing+xml">
        <DigestMethod Algorithm="http://www.w3.org/2001/04/xmlenc#sha256"/>
        <DigestValue>I3NIlNcdlOB3y4x+L2kFUkvYGY92SZ3E7jFoBuo86R8=</DigestValue>
      </Reference>
      <Reference URI="/xl/drawings/drawing4.xml?ContentType=application/vnd.openxmlformats-officedocument.drawing+xml">
        <DigestMethod Algorithm="http://www.w3.org/2001/04/xmlenc#sha256"/>
        <DigestValue>hFyIEKtNPJRI1WNlVexsV4fCC1hcH8m5cdDbNQ0WnsA=</DigestValue>
      </Reference>
      <Reference URI="/xl/drawings/drawing5.xml?ContentType=application/vnd.openxmlformats-officedocument.drawing+xml">
        <DigestMethod Algorithm="http://www.w3.org/2001/04/xmlenc#sha256"/>
        <DigestValue>DFROn0Py5t1Xyv0hj5Nng9mu5HNIb5YHd0GYP0VZNfQ=</DigestValue>
      </Reference>
      <Reference URI="/xl/drawings/vmlDrawing1.vml?ContentType=application/vnd.openxmlformats-officedocument.vmlDrawing">
        <DigestMethod Algorithm="http://www.w3.org/2001/04/xmlenc#sha256"/>
        <DigestValue>+WhPajrhJP2F3HUyA16GxEUIIrnlLJbf7437Kf7u1SY=</DigestValue>
      </Reference>
      <Reference URI="/xl/drawings/vmlDrawing2.vml?ContentType=application/vnd.openxmlformats-officedocument.vmlDrawing">
        <DigestMethod Algorithm="http://www.w3.org/2001/04/xmlenc#sha256"/>
        <DigestValue>GGXOm4V3N8M8YcCEwu8AKyJ4EhsJo9OPcnB608e22hw=</DigestValue>
      </Reference>
      <Reference URI="/xl/drawings/vmlDrawing3.vml?ContentType=application/vnd.openxmlformats-officedocument.vmlDrawing">
        <DigestMethod Algorithm="http://www.w3.org/2001/04/xmlenc#sha256"/>
        <DigestValue>3V3evP0CFAhG/dxF0K4C7NfJossNd3tVx15h+4yyWDE=</DigestValue>
      </Reference>
      <Reference URI="/xl/drawings/vmlDrawing4.vml?ContentType=application/vnd.openxmlformats-officedocument.vmlDrawing">
        <DigestMethod Algorithm="http://www.w3.org/2001/04/xmlenc#sha256"/>
        <DigestValue>qo9OtR2mN9xe38st5eEPRD48+gIuqCuoZZ/1fh67lYE=</DigestValue>
      </Reference>
      <Reference URI="/xl/drawings/vmlDrawing5.vml?ContentType=application/vnd.openxmlformats-officedocument.vmlDrawing">
        <DigestMethod Algorithm="http://www.w3.org/2001/04/xmlenc#sha256"/>
        <DigestValue>N16ytUYsbZD225sbgWvhrS6kDD9S9CaJILzN7VUpl40=</DigestValue>
      </Reference>
      <Reference URI="/xl/drawings/vmlDrawing6.vml?ContentType=application/vnd.openxmlformats-officedocument.vmlDrawing">
        <DigestMethod Algorithm="http://www.w3.org/2001/04/xmlenc#sha256"/>
        <DigestValue>2I5Jv22DC7xv7wuIMnBGuDY5wdjiM0NRXSXiYO9Erhw=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vSZS/cjH7RHimtAxUGKZuw3Q0JLMpo541afheXBBsDc=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eFMXdoIRh8gSRvPfmle2REC8m3crQ87J2SeLPMGmpGI=</DigestValue>
      </Reference>
      <Reference URI="/xl/externalLinks/externalLink1.xml?ContentType=application/vnd.openxmlformats-officedocument.spreadsheetml.externalLink+xml">
        <DigestMethod Algorithm="http://www.w3.org/2001/04/xmlenc#sha256"/>
        <DigestValue>ucXOCkYjKJ22eVft+yes8nZvLOEvSL/P43WxX0CFqMc=</DigestValue>
      </Reference>
      <Reference URI="/xl/externalLinks/externalLink2.xml?ContentType=application/vnd.openxmlformats-officedocument.spreadsheetml.externalLink+xml">
        <DigestMethod Algorithm="http://www.w3.org/2001/04/xmlenc#sha256"/>
        <DigestValue>Hkx+1VvWdS1KIhkaMWup5NqpsKmVlAwaxO7rNNJQ0Yg=</DigestValue>
      </Reference>
      <Reference URI="/xl/media/image1.png?ContentType=image/png">
        <DigestMethod Algorithm="http://www.w3.org/2001/04/xmlenc#sha256"/>
        <DigestValue>WR3Yh66Wk0zjO7s7bSMB1/nrTWYHFNKOknD+HQhatSk=</DigestValue>
      </Reference>
      <Reference URI="/xl/media/image2.emf?ContentType=image/x-emf">
        <DigestMethod Algorithm="http://www.w3.org/2001/04/xmlenc#sha256"/>
        <DigestValue>6pON5QuA4cKiy2xWLyy1KX4YBqO4B6T8DuhF9Z4vdhQ=</DigestValue>
      </Reference>
      <Reference URI="/xl/media/image3.emf?ContentType=image/x-emf">
        <DigestMethod Algorithm="http://www.w3.org/2001/04/xmlenc#sha256"/>
        <DigestValue>kiEssbxVdGG3/aKWPZTV2nHcU+lhhyM8tECUz2mpa8c=</DigestValue>
      </Reference>
      <Reference URI="/xl/media/image4.emf?ContentType=image/x-emf">
        <DigestMethod Algorithm="http://www.w3.org/2001/04/xmlenc#sha256"/>
        <DigestValue>0BjIDiV629RUeVbzLdhQzLbfUp6et3i7mOicst8vJu0=</DigestValue>
      </Reference>
      <Reference URI="/xl/media/image5.emf?ContentType=image/x-emf">
        <DigestMethod Algorithm="http://www.w3.org/2001/04/xmlenc#sha256"/>
        <DigestValue>d5IuCooNMSI+RxWcam/zEYduplvKUSyQwHxoPRKhxh4=</DigestValue>
      </Reference>
      <Reference URI="/xl/media/image6.emf?ContentType=image/x-emf">
        <DigestMethod Algorithm="http://www.w3.org/2001/04/xmlenc#sha256"/>
        <DigestValue>rHzzt+hGhP9SORCieRUfz+5Q/uvUznA15sYbs3CAWTo=</DigestValue>
      </Reference>
      <Reference URI="/xl/persons/person.xml?ContentType=application/vnd.ms-excel.person+xml">
        <DigestMethod Algorithm="http://www.w3.org/2001/04/xmlenc#sha256"/>
        <DigestValue>RF8ueQHZJp+1LI9PBRgPXx6+pa2HcpGTV3MEP5UI4/E=</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KV0RERGgdjLzj1q7jGVWM4bY91hGLlP8v/5mjY4cYMk=</DigestValue>
      </Reference>
      <Reference URI="/xl/printerSettings/printerSettings3.bin?ContentType=application/vnd.openxmlformats-officedocument.spreadsheetml.printerSettings">
        <DigestMethod Algorithm="http://www.w3.org/2001/04/xmlenc#sha256"/>
        <DigestValue>KV0RERGgdjLzj1q7jGVWM4bY91hGLlP8v/5mjY4cYMk=</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ohCNFOyxsGnIJf7+q+pQFEG9dnZu2oLPKVdZ/jfZL7M=</DigestValue>
      </Reference>
      <Reference URI="/xl/sharedStrings.xml?ContentType=application/vnd.openxmlformats-officedocument.spreadsheetml.sharedStrings+xml">
        <DigestMethod Algorithm="http://www.w3.org/2001/04/xmlenc#sha256"/>
        <DigestValue>RXF8IDZgpvn6+gXON4uNW1ZphsERAn88PCNYmaiG70A=</DigestValue>
      </Reference>
      <Reference URI="/xl/styles.xml?ContentType=application/vnd.openxmlformats-officedocument.spreadsheetml.styles+xml">
        <DigestMethod Algorithm="http://www.w3.org/2001/04/xmlenc#sha256"/>
        <DigestValue>E0Kd6jY1ulGG6swaqTJRzi2R1NvoGt5/oi74MTs1jfQ=</DigestValue>
      </Reference>
      <Reference URI="/xl/theme/theme1.xml?ContentType=application/vnd.openxmlformats-officedocument.theme+xml">
        <DigestMethod Algorithm="http://www.w3.org/2001/04/xmlenc#sha256"/>
        <DigestValue>YNeH5J+J9RxutazRnaWBrYU5Xm5oQzBJ7Lrr3bNNcJw=</DigestValue>
      </Reference>
      <Reference URI="/xl/threadedComments/threadedComment1.xml?ContentType=application/vnd.ms-excel.threadedcomments+xml">
        <DigestMethod Algorithm="http://www.w3.org/2001/04/xmlenc#sha256"/>
        <DigestValue>OtBkZlheM9ksR1aJG7wSak83kuxHkgCC1bnxXhWLQZc=</DigestValue>
      </Reference>
      <Reference URI="/xl/workbook.xml?ContentType=application/vnd.openxmlformats-officedocument.spreadsheetml.sheet.main+xml">
        <DigestMethod Algorithm="http://www.w3.org/2001/04/xmlenc#sha256"/>
        <DigestValue>JztqJauVGBJ6U0adUtxUuVWHAT1Iv6m9gUfimuJwFHo=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np71fPTAZb/vTQl0OwfpLxIUtBW5L9bs7UaYtwY2920=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3/GIRfe/Lme0JpXLJo9kDx/RElduHEffClh74SR2OJM=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qT5sx4MGKlYsVlPMvPZ4NA1uU2Y3b1rNyw2untB1VZc=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nHPw+5hx4RwGoVpoNjxKF5awpzgTSuyJbHpK6hRN3b8=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4rwWNLPK0pamJeE/tvCTqI+xtVab4KYZFcJzWVO6Kv4=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Xvzr484Ulj/tgpZRSSrr8hE9M97eEcQpRD/iYT6vnao=</DigestValue>
      </Reference>
      <Reference URI="/xl/worksheets/sheet1.xml?ContentType=application/vnd.openxmlformats-officedocument.spreadsheetml.worksheet+xml">
        <DigestMethod Algorithm="http://www.w3.org/2001/04/xmlenc#sha256"/>
        <DigestValue>7soP2O00WWlHybIOLbSLjmGGA20LqOlPfxHvLPyrnjk=</DigestValue>
      </Reference>
      <Reference URI="/xl/worksheets/sheet10.xml?ContentType=application/vnd.openxmlformats-officedocument.spreadsheetml.worksheet+xml">
        <DigestMethod Algorithm="http://www.w3.org/2001/04/xmlenc#sha256"/>
        <DigestValue>i4qXTB5bqS07ArqAwsnB5fLBlsEi7Wk3F5uFtGWmmgM=</DigestValue>
      </Reference>
      <Reference URI="/xl/worksheets/sheet11.xml?ContentType=application/vnd.openxmlformats-officedocument.spreadsheetml.worksheet+xml">
        <DigestMethod Algorithm="http://www.w3.org/2001/04/xmlenc#sha256"/>
        <DigestValue>5IdLPq8EJpz0XIVaOXP+lVwLBX6jAOBVIr9EVOjF4C4=</DigestValue>
      </Reference>
      <Reference URI="/xl/worksheets/sheet12.xml?ContentType=application/vnd.openxmlformats-officedocument.spreadsheetml.worksheet+xml">
        <DigestMethod Algorithm="http://www.w3.org/2001/04/xmlenc#sha256"/>
        <DigestValue>7cgP+oXBiiou4jifEJhosUYKfqq8LGhMttMFFPCire4=</DigestValue>
      </Reference>
      <Reference URI="/xl/worksheets/sheet2.xml?ContentType=application/vnd.openxmlformats-officedocument.spreadsheetml.worksheet+xml">
        <DigestMethod Algorithm="http://www.w3.org/2001/04/xmlenc#sha256"/>
        <DigestValue>8jymr5vyQl73KQY1Hq8rbecJ+if/f2sIDhki00RJZJk=</DigestValue>
      </Reference>
      <Reference URI="/xl/worksheets/sheet3.xml?ContentType=application/vnd.openxmlformats-officedocument.spreadsheetml.worksheet+xml">
        <DigestMethod Algorithm="http://www.w3.org/2001/04/xmlenc#sha256"/>
        <DigestValue>tRbLU2/a0rsav0uVgRJfBAB6Y4pqlkHIrUdVbz+MnpQ=</DigestValue>
      </Reference>
      <Reference URI="/xl/worksheets/sheet4.xml?ContentType=application/vnd.openxmlformats-officedocument.spreadsheetml.worksheet+xml">
        <DigestMethod Algorithm="http://www.w3.org/2001/04/xmlenc#sha256"/>
        <DigestValue>EIDmIbsle0IkqU8XLv68Pu71xIX+CRX/67X2ZS5+C8w=</DigestValue>
      </Reference>
      <Reference URI="/xl/worksheets/sheet5.xml?ContentType=application/vnd.openxmlformats-officedocument.spreadsheetml.worksheet+xml">
        <DigestMethod Algorithm="http://www.w3.org/2001/04/xmlenc#sha256"/>
        <DigestValue>gU6FoCI/zJzzi99oHfktGG3hDXHb3kB4ajHGLrfxyJQ=</DigestValue>
      </Reference>
      <Reference URI="/xl/worksheets/sheet6.xml?ContentType=application/vnd.openxmlformats-officedocument.spreadsheetml.worksheet+xml">
        <DigestMethod Algorithm="http://www.w3.org/2001/04/xmlenc#sha256"/>
        <DigestValue>PIMKH2PWo9ePZQyxcRAbsE2SNFOO6rxftW8KgCekHdg=</DigestValue>
      </Reference>
      <Reference URI="/xl/worksheets/sheet7.xml?ContentType=application/vnd.openxmlformats-officedocument.spreadsheetml.worksheet+xml">
        <DigestMethod Algorithm="http://www.w3.org/2001/04/xmlenc#sha256"/>
        <DigestValue>ALHBTcu+FFuUrxvYtwFlZe8tJseCKX0xjN+fpX1dhNY=</DigestValue>
      </Reference>
      <Reference URI="/xl/worksheets/sheet8.xml?ContentType=application/vnd.openxmlformats-officedocument.spreadsheetml.worksheet+xml">
        <DigestMethod Algorithm="http://www.w3.org/2001/04/xmlenc#sha256"/>
        <DigestValue>q9ezLwa4JmJQnRkFOx2fj4crS0gDTeB+pJ8NHwEzYJs=</DigestValue>
      </Reference>
      <Reference URI="/xl/worksheets/sheet9.xml?ContentType=application/vnd.openxmlformats-officedocument.spreadsheetml.worksheet+xml">
        <DigestMethod Algorithm="http://www.w3.org/2001/04/xmlenc#sha256"/>
        <DigestValue>Cs193Q00NzlorybZo/Z843wMVKrx4rThSPppnkCzxBU=</DigestValue>
      </Reference>
    </Manifest>
    <SignatureProperties>
      <SignatureProperty Id="idSignatureTime" Target="#idPackageSignature">
        <mdssi:SignatureTime xmlns:mdssi="http://schemas.openxmlformats.org/package/2006/digital-signature">
          <mdssi:Format>YYYY-MM-DDThh:mm:ssTZD</mdssi:Format>
          <mdssi:Value>2026-03-24T12:28:53Z</mdssi:Value>
        </mdssi:SignatureTime>
      </SignatureProperty>
    </SignatureProperties>
  </Object>
  <Object Id="idOfficeObject">
    <SignatureProperties>
      <SignatureProperty Id="idOfficeV1Details" Target="#idPackageSignature">
        <SignatureInfoV1 xmlns="http://schemas.microsoft.com/office/2006/digsig">
          <SetupID>{2B62FDA4-5353-481E-9B66-2B64788C63FB}</SetupID>
          <SignatureText>ARIEL REYES</SignatureText>
          <SignatureImage/>
          <SignatureComments/>
          <WindowsVersion>10.0</WindowsVersion>
          <OfficeVersion>16.0.19725/27</OfficeVersion>
          <ApplicationVersion>16.0.19725</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2026-03-24T12:28:53Z</xd:SigningTime>
          <xd:SigningCertificate>
            <xd:Cert>
              <xd:CertDigest>
                <DigestMethod Algorithm="http://www.w3.org/2001/04/xmlenc#sha256"/>
                <DigestValue>oW8NliQ3AA3PCx71r8vJWZ8kDXAo64tzuif+UD6Ik/w=</DigestValue>
              </xd:CertDigest>
              <xd:IssuerSerial>
                <X509IssuerName>C=ES, E=ariel.reyes@py.gt.com, OU=Grant Thornton SA - Paraguay, O=Grant Thornton SA, CN=GERARDO ARIEL REYES SILVA</X509IssuerName>
                <X509SerialNumber>135399665069932225453662</X509SerialNumber>
              </xd:IssuerSerial>
            </xd:Cert>
          </xd:SigningCertificate>
          <xd:SignaturePolicyIdentifier>
            <xd:SignaturePolicyImplied/>
          </xd:SignaturePolicyIdentifier>
        </xd:SignedSignatureProperties>
      </xd:SignedProperties>
    </xd:QualifyingProperties>
  </Object>
  <Object Id="idValidSigLnImg">AQAAAGwAAAAAAAAAAAAAAD8BAACfAAAAAAAAAAAAAACqEwAAywkAACBFTUYAAAEANBoAAKIAAAAGAAAAAAAAAAAAAAAAAAAAgAcAALAEAAAuAQAAvAAAAAAAAAAAAAAAAAAAALCbBABg3g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q6p7QauqekH2AAAABQAAAAkAAABMAAAAAAAAAAAAAAAAAAAA//////////9gAAAAMgA0AC8AMwAvADIAMAAyADY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CrqntBq6p6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J0AAABWAAAAMAAAADsAAABu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J4AAABXAAAAJQAAAAwAAAAEAAAAVAAAAJAAAAAxAAAAOwAAAJwAAABWAAAAAQAAAKuqe0GrqnpBMQAAADsAAAALAAAATAAAAAAAAAAAAAAAAAAAAP//////////ZAAAAEEAUgBJAEUATAAgAFIARQBZAEUAUwBrAA0AAAAMAAAABQAAAAoAAAAJAAAABQAAAAwAAAAKAAAACwAAAAoAAAAL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4AAAADwAAAHYAAAA5AAAAhgAAAAEAAACrqntBq6p6QQ8AAAB2AAAABwAAAEwAAAAAAAAAAAAAAAAAAAD//////////1wAAABBAHUAZABpAHQAbwByACAACAAAAAcAAAAIAAAAAwAAAAQAAAAIAAAABQAAAEsAAABAAAAAMAAAAAUAAAAgAAAAAQAAAAEAAAAQAAAAAAAAAAAAAABAAQAAoAAAAAAAAAAAAAAAQAEAAKAAAAAlAAAADAAAAAIAAAAnAAAAGAAAAAUAAAAAAAAA////AAAAAAAlAAAADAAAAAUAAABMAAAAZAAAAA4AAACLAAAACgEAAJsAAAAOAAAAiwAAAP0AAAARAAAAIQDwAAAAAAAAAAAAAACAPwAAAAAAAAAAAACAPwAAAAAAAAAAAAAAAAAAAAAAAAAAAAAAAAAAAAAAAAAAJQAAAAwAAAAAAACAKAAAAAwAAAAFAAAAJQAAAAwAAAABAAAAGAAAAAwAAAAAAAAAEgAAAAwAAAABAAAAFgAAAAwAAAAAAAAAVAAAADABAAAPAAAAiwAAAAkBAACbAAAAAQAAAKuqe0GrqnpBDwAAAIsAAAAmAAAATAAAAAQAAAAOAAAAiwAAAAsBAACcAAAAmAAAAEYAaQByAG0AYQBkAG8AIABwAG8AcgA6ACAARwBFAFIAQQBSAEQATwAgAEEAUgBJAEUATAAgAFIARQBZAEUAUwAgAFMASQBMAFYAQQAGAAAAAwAAAAUAAAALAAAABwAAAAgAAAAIAAAABAAAAAgAAAAIAAAABQAAAAMAAAAEAAAACQAAAAcAAAAIAAAACAAAAAgAAAAJAAAACgAAAAQAAAAIAAAACAAAAAMAAAAHAAAABgAAAAQAAAAIAAAABwAAAAcAAAAHAAAABwAAAAQAAAAHAAAAAwAAAAYAAAAIAAAACAAAABYAAAAMAAAAAAAAACUAAAAMAAAAAgAAAA4AAAAUAAAAAAAAABAAAAAUAAAA</Object>
  <Object Id="idInvalidSigLnImg">AQAAAGwAAAAAAAAAAAAAAD8BAACfAAAAAAAAAAAAAACqEwAAywkAACBFTUYAAAEApB8AAKkAAAAGAAAAAAAAAAAAAAAAAAAAgAcAALAEAAAuAQAAvAAAAAAAAAAAAAAAAAAAALCbBABg3g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q6p7QauqekExAAAABQAAAA8AAABMAAAAAAAAAAAAAAAAAAAA//////////9sAAAARgBpAHIAbQBhACAAbgBvACAAdgDhAGwAaQBkAGEAAAAGAAAAAwAAAAUAAAALAAAABwAAAAQAAAAHAAAACAAAAAQAAAAGAAAABwAAAAMAAAADAAAACA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CrqntBq6p6QQwAAABbAAAAAQAAAEwAAAAEAAAACwAAADcAAAAiAAAAWwAAAFAAAABYAGg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J0AAABWAAAAMAAAADsAAABu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J4AAABXAAAAJQAAAAwAAAAEAAAAVAAAAJAAAAAxAAAAOwAAAJwAAABWAAAAAQAAAKuqe0GrqnpBMQAAADsAAAALAAAATAAAAAAAAAAAAAAAAAAAAP//////////ZAAAAEEAUgBJAEUATAAgAFIARQBZAEUAUwAAAA0AAAAMAAAABQAAAAoAAAAJAAAABQAAAAwAAAAKAAAACwAAAAoAAAAL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4AAAADwAAAHYAAAA5AAAAhgAAAAEAAACrqntBq6p6QQ8AAAB2AAAABwAAAEwAAAAAAAAAAAAAAAAAAAD//////////1wAAABBAHUAZABpAHQAbwByAAAACAAAAAcAAAAIAAAAAwAAAAQAAAAIAAAABQAAAEsAAABAAAAAMAAAAAUAAAAgAAAAAQAAAAEAAAAQAAAAAAAAAAAAAABAAQAAoAAAAAAAAAAAAAAAQAEAAKAAAAAlAAAADAAAAAIAAAAnAAAAGAAAAAUAAAAAAAAA////AAAAAAAlAAAADAAAAAUAAABMAAAAZAAAAA4AAACLAAAACgEAAJsAAAAOAAAAiwAAAP0AAAARAAAAIQDwAAAAAAAAAAAAAACAPwAAAAAAAAAAAACAPwAAAAAAAAAAAAAAAAAAAAAAAAAAAAAAAAAAAAAAAAAAJQAAAAwAAAAAAACAKAAAAAwAAAAFAAAAJQAAAAwAAAABAAAAGAAAAAwAAAAAAAAAEgAAAAwAAAABAAAAFgAAAAwAAAAAAAAAVAAAADABAAAPAAAAiwAAAAkBAACbAAAAAQAAAKuqe0GrqnpBDwAAAIsAAAAmAAAATAAAAAQAAAAOAAAAiwAAAAsBAACcAAAAmAAAAEYAaQByAG0AYQBkAG8AIABwAG8AcgA6ACAARwBFAFIAQQBSAEQATwAgAEEAUgBJAEUATAAgAFIARQBZAEUAUwAgAFMASQBMAFYAQQAGAAAAAwAAAAUAAAALAAAABwAAAAgAAAAIAAAABAAAAAgAAAAIAAAABQAAAAMAAAAEAAAACQAAAAcAAAAIAAAACAAAAAgAAAAJAAAACgAAAAQAAAAIAAAACAAAAAMAAAAHAAAABgAAAAQAAAAIAAAABwAAAAcAAAAHAAAABwAAAAQAAAAHAAAAAwAAAAYAAAAIAAAACAAAABYAAAAMAAAAAAAAACUAAAAMAAAAAgAAAA4AAAAUAAAAAAAAABAAAAAUAAAA</Object>
</Signature>
</file>

<file path=_xmlsignatures/sig2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UcKPpwkXskXKyrnAIWBuTRUGHdbYligoNpwCdfhBe/Y=</DigestValue>
    </Reference>
    <Reference Type="http://www.w3.org/2000/09/xmldsig#Object" URI="#idOfficeObject">
      <DigestMethod Algorithm="http://www.w3.org/2001/04/xmlenc#sha256"/>
      <DigestValue>wHpX9M2XPmWmcqj3n+OkdYDi56QNpnFsJPHJzIohHAs=</DigestValue>
    </Reference>
    <Reference Type="http://uri.etsi.org/01903#SignedProperties" URI="#idSignedProperties">
      <Transforms>
        <Transform Algorithm="http://www.w3.org/TR/2001/REC-xml-c14n-20010315"/>
      </Transforms>
      <DigestMethod Algorithm="http://www.w3.org/2001/04/xmlenc#sha256"/>
      <DigestValue>ZFx3uEFS2aBlc4PNh6yT1aOqweApkyUmaUhOI49TK8E=</DigestValue>
    </Reference>
    <Reference Type="http://www.w3.org/2000/09/xmldsig#Object" URI="#idValidSigLnImg">
      <DigestMethod Algorithm="http://www.w3.org/2001/04/xmlenc#sha256"/>
      <DigestValue>t8ysDT9z9OFjmqP3e53mEhdMrDpugvAu+mPRfj+b5Jw=</DigestValue>
    </Reference>
    <Reference Type="http://www.w3.org/2000/09/xmldsig#Object" URI="#idInvalidSigLnImg">
      <DigestMethod Algorithm="http://www.w3.org/2001/04/xmlenc#sha256"/>
      <DigestValue>Y6W4Wuaek5RytC7Z8DHKrLZK6WwrqaknxS6/JVxBfqI=</DigestValue>
    </Reference>
  </SignedInfo>
  <SignatureValue>kWPgkG90JYv5IrHqAK4nBJGkJ7VW13ZxdID5VahGflxD/rbYSXKi4ji7zTYCrc57qTKZcIIYzzi6
tYU1i9CMGqH5ygW5+mFnZ/DYh9lkRLROEXxityPXrv6CIbfmYIbUJL6hd/c/LydhkjL0O3dZgp79
hOF9l789B0FI7Ruw5jI/KXSs4TjbLSBl1hJHNref8XY44ixPsmjCMbI/n9nSjoObx41kWck4HaFp
OD1i2/+2vZL2I7Ov80lmyhVTgjbY52vV+yvfwu4gcqAXxNJFTZmBQY+ydmO9dQ9StG1+BgwDeXoW
Gl5MjgHfda3kU+C4bf3rXg17onyTmvh5BDnfbQ==</SignatureValue>
  <KeyInfo>
    <X509Data>
      <X509Certificate>MIID2jCCAsKgAwIBAgIKHKwH0jLusFNeXjANBgkqhkiG9w0BAQsFADCBmjEiMCAGA1UEAxMZR0VSQVJETyBBUklFTCBSRVlFUyBTSUxWQTEaMBgGA1UEChMRR3JhbnQgVGhvcm50b24gU0ExJTAjBgNVBAsTHEdyYW50IFRob3JudG9uIFNBIC0gUGFyYWd1YXkxJDAiBgkqhkiG9w0BCQEWFWFyaWVsLnJleWVzQHB5Lmd0LmNvbTELMAkGA1UEBhMCRVMwHhcNMjYwMjE2MTQ1MTM1WhcNMzEwMjE2MTQ1MTM1WjCBmjEiMCAGA1UEAxMZR0VSQVJETyBBUklFTCBSRVlFUyBTSUxWQTEaMBgGA1UEChMRR3JhbnQgVGhvcm50b24gU0ExJTAjBgNVBAsTHEdyYW50IFRob3JudG9uIFNBIC0gUGFyYWd1YXkxJDAiBgkqhkiG9w0BCQEWFWFyaWVsLnJleWVzQHB5Lmd0LmNvbTELMAkGA1UEBhMCRVMwggEiMA0GCSqGSIb3DQEBAQUAA4IBDwAwggEKAoIBAQDR8XmG79NCxOfrfwEehfrHnH4y/NDRZKhDN3S5PLL/iIv9UiedFkL3DkF4zKUqu94zR2vCtqu1jWTwaU1Ksunj5DDXFN54zdVela0a7XKQAjBGkqLr0wvWXNs18D6OBIQiEKiGbq+zH5VzUKcUYK+GhBwelEnzo2poMW9xEgjJLj+zblG57l2vnrh1KR32j1vE2ZSHaRFgqLKgDQyV8GYLjZGQjwtkNH8IF0H72uc2hLJxv5xCucK+pOaQLXU57ZjxoemBIYr14NR4WcycO2LtsMJ2vNEQnG/kPYM3c677DOI32lnCnRcA3MK9GabBryTCTytXMglfCfrXhs85k70dAgMBAAGjIDAeMA8GCSqGSIb3LwEBCgQCBQAwCwYDVR0PBAQDAgeAMA0GCSqGSIb3DQEBCwUAA4IBAQDFfEz8d+X+l8/VWsdZbb/idKa6IhvNYT+QfCQy9XSuDWEoq0pQTHddwj90JFdeWQS9+5hZB2LuDfUoCMDy0r/GxE9Y6n4h8TUYo0Qx2/Gqb/nApTBsMk56cqt4CPDmoDA2Pfs3ZdgXTkVWPSMrm64vsaOp/na0U4hXEKdb82MryiSbcNiicUqeyOk9o4vYtWKw2kC9aWarcoOcpzV/+YsBEgDfIgkrFXxn5zerefXQRoAPTAXRAeqORv3GVhljIusoQP6YnsbrpsV3i5UALU30ZiSnO7eLAuB4RRAmfMp+OKr1NPvmaXWo3I9/SIGrGHDSjbPfk4PuO0PablgDMaB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xwBNfkTqW2zGPdOu0x4yCMuLWzX6XxW15KU0QNrxUW8=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PNoOtzGAngUL6s+tgIUOn9z3qrUg1S/iJNtyWMm5dFY=</DigestValue>
      </Reference>
      <Reference URI="/xl/calcChain.xml?ContentType=application/vnd.openxmlformats-officedocument.spreadsheetml.calcChain+xml">
        <DigestMethod Algorithm="http://www.w3.org/2001/04/xmlenc#sha256"/>
        <DigestValue>39tVIsVpzSHIH7etg51vV0YmpYSicYu+yOse9+MocJ4=</DigestValue>
      </Reference>
      <Reference URI="/xl/comments1.xml?ContentType=application/vnd.openxmlformats-officedocument.spreadsheetml.comments+xml">
        <DigestMethod Algorithm="http://www.w3.org/2001/04/xmlenc#sha256"/>
        <DigestValue>ePZPdCw9MG1/zy2olSiAd702VGx5Gp38zKBuh7XVzcs=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fELFnqMc531iehO8E10qUnjU3FFGSSVfKvsVGL702GU=</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iEn2xOWNYn26ijfC0eiHkhdZ8bnQfF/urEn/nw4TNYI=</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iEn2xOWNYn26ijfC0eiHkhdZ8bnQfF/urEn/nw4TNYI=</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iEn2xOWNYn26ijfC0eiHkhdZ8bnQfF/urEn/nw4TNYI=</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iEn2xOWNYn26ijfC0eiHkhdZ8bnQfF/urEn/nw4TNYI=</DigestValue>
      </Reference>
      <Reference URI="/xl/drawings/drawing1.xml?ContentType=application/vnd.openxmlformats-officedocument.drawing+xml">
        <DigestMethod Algorithm="http://www.w3.org/2001/04/xmlenc#sha256"/>
        <DigestValue>zcxcu2VbT5JOC7w1YGQkNDHAF2PqR26VDQGGDBbjiWU=</DigestValue>
      </Reference>
      <Reference URI="/xl/drawings/drawing2.xml?ContentType=application/vnd.openxmlformats-officedocument.drawing+xml">
        <DigestMethod Algorithm="http://www.w3.org/2001/04/xmlenc#sha256"/>
        <DigestValue>0JvWpDNzZ7g7G0Isv+aN7EoHtNEu1m09/hHIM4pnJ3w=</DigestValue>
      </Reference>
      <Reference URI="/xl/drawings/drawing3.xml?ContentType=application/vnd.openxmlformats-officedocument.drawing+xml">
        <DigestMethod Algorithm="http://www.w3.org/2001/04/xmlenc#sha256"/>
        <DigestValue>I3NIlNcdlOB3y4x+L2kFUkvYGY92SZ3E7jFoBuo86R8=</DigestValue>
      </Reference>
      <Reference URI="/xl/drawings/drawing4.xml?ContentType=application/vnd.openxmlformats-officedocument.drawing+xml">
        <DigestMethod Algorithm="http://www.w3.org/2001/04/xmlenc#sha256"/>
        <DigestValue>hFyIEKtNPJRI1WNlVexsV4fCC1hcH8m5cdDbNQ0WnsA=</DigestValue>
      </Reference>
      <Reference URI="/xl/drawings/drawing5.xml?ContentType=application/vnd.openxmlformats-officedocument.drawing+xml">
        <DigestMethod Algorithm="http://www.w3.org/2001/04/xmlenc#sha256"/>
        <DigestValue>DFROn0Py5t1Xyv0hj5Nng9mu5HNIb5YHd0GYP0VZNfQ=</DigestValue>
      </Reference>
      <Reference URI="/xl/drawings/vmlDrawing1.vml?ContentType=application/vnd.openxmlformats-officedocument.vmlDrawing">
        <DigestMethod Algorithm="http://www.w3.org/2001/04/xmlenc#sha256"/>
        <DigestValue>+WhPajrhJP2F3HUyA16GxEUIIrnlLJbf7437Kf7u1SY=</DigestValue>
      </Reference>
      <Reference URI="/xl/drawings/vmlDrawing2.vml?ContentType=application/vnd.openxmlformats-officedocument.vmlDrawing">
        <DigestMethod Algorithm="http://www.w3.org/2001/04/xmlenc#sha256"/>
        <DigestValue>GGXOm4V3N8M8YcCEwu8AKyJ4EhsJo9OPcnB608e22hw=</DigestValue>
      </Reference>
      <Reference URI="/xl/drawings/vmlDrawing3.vml?ContentType=application/vnd.openxmlformats-officedocument.vmlDrawing">
        <DigestMethod Algorithm="http://www.w3.org/2001/04/xmlenc#sha256"/>
        <DigestValue>3V3evP0CFAhG/dxF0K4C7NfJossNd3tVx15h+4yyWDE=</DigestValue>
      </Reference>
      <Reference URI="/xl/drawings/vmlDrawing4.vml?ContentType=application/vnd.openxmlformats-officedocument.vmlDrawing">
        <DigestMethod Algorithm="http://www.w3.org/2001/04/xmlenc#sha256"/>
        <DigestValue>qo9OtR2mN9xe38st5eEPRD48+gIuqCuoZZ/1fh67lYE=</DigestValue>
      </Reference>
      <Reference URI="/xl/drawings/vmlDrawing5.vml?ContentType=application/vnd.openxmlformats-officedocument.vmlDrawing">
        <DigestMethod Algorithm="http://www.w3.org/2001/04/xmlenc#sha256"/>
        <DigestValue>N16ytUYsbZD225sbgWvhrS6kDD9S9CaJILzN7VUpl40=</DigestValue>
      </Reference>
      <Reference URI="/xl/drawings/vmlDrawing6.vml?ContentType=application/vnd.openxmlformats-officedocument.vmlDrawing">
        <DigestMethod Algorithm="http://www.w3.org/2001/04/xmlenc#sha256"/>
        <DigestValue>2I5Jv22DC7xv7wuIMnBGuDY5wdjiM0NRXSXiYO9Erhw=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vSZS/cjH7RHimtAxUGKZuw3Q0JLMpo541afheXBBsDc=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eFMXdoIRh8gSRvPfmle2REC8m3crQ87J2SeLPMGmpGI=</DigestValue>
      </Reference>
      <Reference URI="/xl/externalLinks/externalLink1.xml?ContentType=application/vnd.openxmlformats-officedocument.spreadsheetml.externalLink+xml">
        <DigestMethod Algorithm="http://www.w3.org/2001/04/xmlenc#sha256"/>
        <DigestValue>ucXOCkYjKJ22eVft+yes8nZvLOEvSL/P43WxX0CFqMc=</DigestValue>
      </Reference>
      <Reference URI="/xl/externalLinks/externalLink2.xml?ContentType=application/vnd.openxmlformats-officedocument.spreadsheetml.externalLink+xml">
        <DigestMethod Algorithm="http://www.w3.org/2001/04/xmlenc#sha256"/>
        <DigestValue>Hkx+1VvWdS1KIhkaMWup5NqpsKmVlAwaxO7rNNJQ0Yg=</DigestValue>
      </Reference>
      <Reference URI="/xl/media/image1.png?ContentType=image/png">
        <DigestMethod Algorithm="http://www.w3.org/2001/04/xmlenc#sha256"/>
        <DigestValue>WR3Yh66Wk0zjO7s7bSMB1/nrTWYHFNKOknD+HQhatSk=</DigestValue>
      </Reference>
      <Reference URI="/xl/media/image2.emf?ContentType=image/x-emf">
        <DigestMethod Algorithm="http://www.w3.org/2001/04/xmlenc#sha256"/>
        <DigestValue>6pON5QuA4cKiy2xWLyy1KX4YBqO4B6T8DuhF9Z4vdhQ=</DigestValue>
      </Reference>
      <Reference URI="/xl/media/image3.emf?ContentType=image/x-emf">
        <DigestMethod Algorithm="http://www.w3.org/2001/04/xmlenc#sha256"/>
        <DigestValue>kiEssbxVdGG3/aKWPZTV2nHcU+lhhyM8tECUz2mpa8c=</DigestValue>
      </Reference>
      <Reference URI="/xl/media/image4.emf?ContentType=image/x-emf">
        <DigestMethod Algorithm="http://www.w3.org/2001/04/xmlenc#sha256"/>
        <DigestValue>0BjIDiV629RUeVbzLdhQzLbfUp6et3i7mOicst8vJu0=</DigestValue>
      </Reference>
      <Reference URI="/xl/media/image5.emf?ContentType=image/x-emf">
        <DigestMethod Algorithm="http://www.w3.org/2001/04/xmlenc#sha256"/>
        <DigestValue>d5IuCooNMSI+RxWcam/zEYduplvKUSyQwHxoPRKhxh4=</DigestValue>
      </Reference>
      <Reference URI="/xl/media/image6.emf?ContentType=image/x-emf">
        <DigestMethod Algorithm="http://www.w3.org/2001/04/xmlenc#sha256"/>
        <DigestValue>rHzzt+hGhP9SORCieRUfz+5Q/uvUznA15sYbs3CAWTo=</DigestValue>
      </Reference>
      <Reference URI="/xl/persons/person.xml?ContentType=application/vnd.ms-excel.person+xml">
        <DigestMethod Algorithm="http://www.w3.org/2001/04/xmlenc#sha256"/>
        <DigestValue>RF8ueQHZJp+1LI9PBRgPXx6+pa2HcpGTV3MEP5UI4/E=</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KV0RERGgdjLzj1q7jGVWM4bY91hGLlP8v/5mjY4cYMk=</DigestValue>
      </Reference>
      <Reference URI="/xl/printerSettings/printerSettings3.bin?ContentType=application/vnd.openxmlformats-officedocument.spreadsheetml.printerSettings">
        <DigestMethod Algorithm="http://www.w3.org/2001/04/xmlenc#sha256"/>
        <DigestValue>KV0RERGgdjLzj1q7jGVWM4bY91hGLlP8v/5mjY4cYMk=</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ohCNFOyxsGnIJf7+q+pQFEG9dnZu2oLPKVdZ/jfZL7M=</DigestValue>
      </Reference>
      <Reference URI="/xl/sharedStrings.xml?ContentType=application/vnd.openxmlformats-officedocument.spreadsheetml.sharedStrings+xml">
        <DigestMethod Algorithm="http://www.w3.org/2001/04/xmlenc#sha256"/>
        <DigestValue>RXF8IDZgpvn6+gXON4uNW1ZphsERAn88PCNYmaiG70A=</DigestValue>
      </Reference>
      <Reference URI="/xl/styles.xml?ContentType=application/vnd.openxmlformats-officedocument.spreadsheetml.styles+xml">
        <DigestMethod Algorithm="http://www.w3.org/2001/04/xmlenc#sha256"/>
        <DigestValue>E0Kd6jY1ulGG6swaqTJRzi2R1NvoGt5/oi74MTs1jfQ=</DigestValue>
      </Reference>
      <Reference URI="/xl/theme/theme1.xml?ContentType=application/vnd.openxmlformats-officedocument.theme+xml">
        <DigestMethod Algorithm="http://www.w3.org/2001/04/xmlenc#sha256"/>
        <DigestValue>YNeH5J+J9RxutazRnaWBrYU5Xm5oQzBJ7Lrr3bNNcJw=</DigestValue>
      </Reference>
      <Reference URI="/xl/threadedComments/threadedComment1.xml?ContentType=application/vnd.ms-excel.threadedcomments+xml">
        <DigestMethod Algorithm="http://www.w3.org/2001/04/xmlenc#sha256"/>
        <DigestValue>OtBkZlheM9ksR1aJG7wSak83kuxHkgCC1bnxXhWLQZc=</DigestValue>
      </Reference>
      <Reference URI="/xl/workbook.xml?ContentType=application/vnd.openxmlformats-officedocument.spreadsheetml.sheet.main+xml">
        <DigestMethod Algorithm="http://www.w3.org/2001/04/xmlenc#sha256"/>
        <DigestValue>JztqJauVGBJ6U0adUtxUuVWHAT1Iv6m9gUfimuJwFHo=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np71fPTAZb/vTQl0OwfpLxIUtBW5L9bs7UaYtwY2920=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3/GIRfe/Lme0JpXLJo9kDx/RElduHEffClh74SR2OJM=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qT5sx4MGKlYsVlPMvPZ4NA1uU2Y3b1rNyw2untB1VZc=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nHPw+5hx4RwGoVpoNjxKF5awpzgTSuyJbHpK6hRN3b8=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4rwWNLPK0pamJeE/tvCTqI+xtVab4KYZFcJzWVO6Kv4=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Xvzr484Ulj/tgpZRSSrr8hE9M97eEcQpRD/iYT6vnao=</DigestValue>
      </Reference>
      <Reference URI="/xl/worksheets/sheet1.xml?ContentType=application/vnd.openxmlformats-officedocument.spreadsheetml.worksheet+xml">
        <DigestMethod Algorithm="http://www.w3.org/2001/04/xmlenc#sha256"/>
        <DigestValue>7soP2O00WWlHybIOLbSLjmGGA20LqOlPfxHvLPyrnjk=</DigestValue>
      </Reference>
      <Reference URI="/xl/worksheets/sheet10.xml?ContentType=application/vnd.openxmlformats-officedocument.spreadsheetml.worksheet+xml">
        <DigestMethod Algorithm="http://www.w3.org/2001/04/xmlenc#sha256"/>
        <DigestValue>i4qXTB5bqS07ArqAwsnB5fLBlsEi7Wk3F5uFtGWmmgM=</DigestValue>
      </Reference>
      <Reference URI="/xl/worksheets/sheet11.xml?ContentType=application/vnd.openxmlformats-officedocument.spreadsheetml.worksheet+xml">
        <DigestMethod Algorithm="http://www.w3.org/2001/04/xmlenc#sha256"/>
        <DigestValue>5IdLPq8EJpz0XIVaOXP+lVwLBX6jAOBVIr9EVOjF4C4=</DigestValue>
      </Reference>
      <Reference URI="/xl/worksheets/sheet12.xml?ContentType=application/vnd.openxmlformats-officedocument.spreadsheetml.worksheet+xml">
        <DigestMethod Algorithm="http://www.w3.org/2001/04/xmlenc#sha256"/>
        <DigestValue>7cgP+oXBiiou4jifEJhosUYKfqq8LGhMttMFFPCire4=</DigestValue>
      </Reference>
      <Reference URI="/xl/worksheets/sheet2.xml?ContentType=application/vnd.openxmlformats-officedocument.spreadsheetml.worksheet+xml">
        <DigestMethod Algorithm="http://www.w3.org/2001/04/xmlenc#sha256"/>
        <DigestValue>8jymr5vyQl73KQY1Hq8rbecJ+if/f2sIDhki00RJZJk=</DigestValue>
      </Reference>
      <Reference URI="/xl/worksheets/sheet3.xml?ContentType=application/vnd.openxmlformats-officedocument.spreadsheetml.worksheet+xml">
        <DigestMethod Algorithm="http://www.w3.org/2001/04/xmlenc#sha256"/>
        <DigestValue>tRbLU2/a0rsav0uVgRJfBAB6Y4pqlkHIrUdVbz+MnpQ=</DigestValue>
      </Reference>
      <Reference URI="/xl/worksheets/sheet4.xml?ContentType=application/vnd.openxmlformats-officedocument.spreadsheetml.worksheet+xml">
        <DigestMethod Algorithm="http://www.w3.org/2001/04/xmlenc#sha256"/>
        <DigestValue>EIDmIbsle0IkqU8XLv68Pu71xIX+CRX/67X2ZS5+C8w=</DigestValue>
      </Reference>
      <Reference URI="/xl/worksheets/sheet5.xml?ContentType=application/vnd.openxmlformats-officedocument.spreadsheetml.worksheet+xml">
        <DigestMethod Algorithm="http://www.w3.org/2001/04/xmlenc#sha256"/>
        <DigestValue>gU6FoCI/zJzzi99oHfktGG3hDXHb3kB4ajHGLrfxyJQ=</DigestValue>
      </Reference>
      <Reference URI="/xl/worksheets/sheet6.xml?ContentType=application/vnd.openxmlformats-officedocument.spreadsheetml.worksheet+xml">
        <DigestMethod Algorithm="http://www.w3.org/2001/04/xmlenc#sha256"/>
        <DigestValue>PIMKH2PWo9ePZQyxcRAbsE2SNFOO6rxftW8KgCekHdg=</DigestValue>
      </Reference>
      <Reference URI="/xl/worksheets/sheet7.xml?ContentType=application/vnd.openxmlformats-officedocument.spreadsheetml.worksheet+xml">
        <DigestMethod Algorithm="http://www.w3.org/2001/04/xmlenc#sha256"/>
        <DigestValue>ALHBTcu+FFuUrxvYtwFlZe8tJseCKX0xjN+fpX1dhNY=</DigestValue>
      </Reference>
      <Reference URI="/xl/worksheets/sheet8.xml?ContentType=application/vnd.openxmlformats-officedocument.spreadsheetml.worksheet+xml">
        <DigestMethod Algorithm="http://www.w3.org/2001/04/xmlenc#sha256"/>
        <DigestValue>q9ezLwa4JmJQnRkFOx2fj4crS0gDTeB+pJ8NHwEzYJs=</DigestValue>
      </Reference>
      <Reference URI="/xl/worksheets/sheet9.xml?ContentType=application/vnd.openxmlformats-officedocument.spreadsheetml.worksheet+xml">
        <DigestMethod Algorithm="http://www.w3.org/2001/04/xmlenc#sha256"/>
        <DigestValue>Cs193Q00NzlorybZo/Z843wMVKrx4rThSPppnkCzxBU=</DigestValue>
      </Reference>
    </Manifest>
    <SignatureProperties>
      <SignatureProperty Id="idSignatureTime" Target="#idPackageSignature">
        <mdssi:SignatureTime xmlns:mdssi="http://schemas.openxmlformats.org/package/2006/digital-signature">
          <mdssi:Format>YYYY-MM-DDThh:mm:ssTZD</mdssi:Format>
          <mdssi:Value>2026-03-24T12:32:01Z</mdssi:Value>
        </mdssi:SignatureTime>
      </SignatureProperty>
    </SignatureProperties>
  </Object>
  <Object Id="idOfficeObject">
    <SignatureProperties>
      <SignatureProperty Id="idOfficeV1Details" Target="#idPackageSignature">
        <SignatureInfoV1 xmlns="http://schemas.microsoft.com/office/2006/digsig">
          <SetupID>{7EF88767-2441-44E5-A206-6E9214C17428}</SetupID>
          <SignatureText>ARIEL REYES </SignatureText>
          <SignatureImage/>
          <SignatureComments/>
          <WindowsVersion>10.0</WindowsVersion>
          <OfficeVersion>16.0.19725/27</OfficeVersion>
          <ApplicationVersion>16.0.19725</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2026-03-24T12:32:01Z</xd:SigningTime>
          <xd:SigningCertificate>
            <xd:Cert>
              <xd:CertDigest>
                <DigestMethod Algorithm="http://www.w3.org/2001/04/xmlenc#sha256"/>
                <DigestValue>oW8NliQ3AA3PCx71r8vJWZ8kDXAo64tzuif+UD6Ik/w=</DigestValue>
              </xd:CertDigest>
              <xd:IssuerSerial>
                <X509IssuerName>C=ES, E=ariel.reyes@py.gt.com, OU=Grant Thornton SA - Paraguay, O=Grant Thornton SA, CN=GERARDO ARIEL REYES SILVA</X509IssuerName>
                <X509SerialNumber>135399665069932225453662</X509SerialNumber>
              </xd:IssuerSerial>
            </xd:Cert>
          </xd:SigningCertificate>
          <xd:SignaturePolicyIdentifier>
            <xd:SignaturePolicyImplied/>
          </xd:SignaturePolicyIdentifier>
        </xd:SignedSignatureProperties>
      </xd:SignedProperties>
    </xd:QualifyingProperties>
  </Object>
  <Object Id="idValidSigLnImg">AQAAAGwAAAAAAAAAAAAAAD8BAACfAAAAAAAAAAAAAACqEwAAywkAACBFTUYAAAEAOBoAAKIAAAAGAAAAAAAAAAAAAAAAAAAAgAcAALAEAAAuAQAAvAAAAAAAAAAAAAAAAAAAALCbBABg3g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q6p7QauqekH2AAAABQAAAAkAAABMAAAAAAAAAAAAAAAAAAAA//////////9gAAAAMgA0AC8AMwAvADIAMAAyADY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CrqntBq6p6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IAAABWAAAAMAAAADsAAABz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MAAABXAAAAJQAAAAwAAAAEAAAAVAAAAJQAAAAxAAAAOwAAAKEAAABWAAAAAQAAAKuqe0GrqnpBMQAAADsAAAAMAAAATAAAAAAAAAAAAAAAAAAAAP//////////ZAAAAEEAUgBJAEUATAAgAFIARQBZAEUAUwAgAA0AAAAMAAAABQAAAAoAAAAJAAAABQAAAAwAAAAKAAAACwAAAAoAAAALAAAAB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eAAAAA8AAAB2AAAAOQAAAIYAAAABAAAAq6p7QauqekEPAAAAdgAAAAcAAABMAAAAAAAAAAAAAAAAAAAA//////////9cAAAAQQB1AGQAaQB0AG8AcgAAAAgAAAAHAAAACAAAAAMAAAAEAAAACAAAAAUAAABLAAAAQAAAADAAAAAFAAAAIAAAAAEAAAABAAAAEAAAAAAAAAAAAAAAQAEAAKAAAAAAAAAAAAAAAEABAACgAAAAJQAAAAwAAAACAAAAJwAAABgAAAAFAAAAAAAAAP///wAAAAAAJQAAAAwAAAAFAAAATAAAAGQAAAAOAAAAiwAAAAoBAACbAAAADgAAAIsAAAD9AAAAEQAAACEA8AAAAAAAAAAAAAAAgD8AAAAAAAAAAAAAgD8AAAAAAAAAAAAAAAAAAAAAAAAAAAAAAAAAAAAAAAAAACUAAAAMAAAAAAAAgCgAAAAMAAAABQAAACUAAAAMAAAAAQAAABgAAAAMAAAAAAAAABIAAAAMAAAAAQAAABYAAAAMAAAAAAAAAFQAAAAwAQAADwAAAIsAAAAJAQAAmwAAAAEAAACrqntBq6p6QQ8AAACLAAAAJgAAAEwAAAAEAAAADgAAAIsAAAALAQAAnAAAAJgAAABGAGkAcgBtAGEAZABvACAAcABvAHIAOgAgAEcARQBSAEEAUgBEAE8AIABBAFIASQBFAEwAIABSAEUAWQBFAFMAIABTAEkATABWAEEABgAAAAMAAAAFAAAACwAAAAcAAAAIAAAACAAAAAQAAAAIAAAACAAAAAUAAAADAAAABAAAAAkAAAAHAAAACAAAAAgAAAAIAAAACQAAAAoAAAAEAAAACAAAAAgAAAADAAAABwAAAAYAAAAEAAAACAAAAAcAAAAHAAAABwAAAAcAAAAEAAAABwAAAAMAAAAGAAAACAAAAAgAAAAWAAAADAAAAAAAAAAlAAAADAAAAAIAAAAOAAAAFAAAAAAAAAAQAAAAFAAAAA==</Object>
  <Object Id="idInvalidSigLnImg">AQAAAGwAAAAAAAAAAAAAAD8BAACfAAAAAAAAAAAAAACqEwAAywkAACBFTUYAAAEAqB8AAKkAAAAGAAAAAAAAAAAAAAAAAAAAgAcAALAEAAAuAQAAvAAAAAAAAAAAAAAAAAAAALCbBABg3g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q6p7QauqekExAAAABQAAAA8AAABMAAAAAAAAAAAAAAAAAAAA//////////9sAAAARgBpAHIAbQBhACAAbgBvACAAdgDhAGwAaQBkAGEAAAAGAAAAAwAAAAUAAAALAAAABwAAAAQAAAAHAAAACAAAAAQAAAAGAAAABwAAAAMAAAADAAAACA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CrqntBq6p6QQwAAABbAAAAAQAAAEwAAAAEAAAACwAAADcAAAAiAAAAWwAAAFAAAABYAHPD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IAAABWAAAAMAAAADsAAABz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MAAABXAAAAJQAAAAwAAAAEAAAAVAAAAJQAAAAxAAAAOwAAAKEAAABWAAAAAQAAAKuqe0GrqnpBMQAAADsAAAAMAAAATAAAAAAAAAAAAAAAAAAAAP//////////ZAAAAEEAUgBJAEUATAAgAFIARQBZAEUAUwAgAA0AAAAMAAAABQAAAAoAAAAJAAAABQAAAAwAAAAKAAAACwAAAAoAAAALAAAAB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eAAAAA8AAAB2AAAAOQAAAIYAAAABAAAAq6p7QauqekEPAAAAdgAAAAcAAABMAAAAAAAAAAAAAAAAAAAA//////////9cAAAAQQB1AGQAaQB0AG8AcgArcwgAAAAHAAAACAAAAAMAAAAEAAAACAAAAAUAAABLAAAAQAAAADAAAAAFAAAAIAAAAAEAAAABAAAAEAAAAAAAAAAAAAAAQAEAAKAAAAAAAAAAAAAAAEABAACgAAAAJQAAAAwAAAACAAAAJwAAABgAAAAFAAAAAAAAAP///wAAAAAAJQAAAAwAAAAFAAAATAAAAGQAAAAOAAAAiwAAAAoBAACbAAAADgAAAIsAAAD9AAAAEQAAACEA8AAAAAAAAAAAAAAAgD8AAAAAAAAAAAAAgD8AAAAAAAAAAAAAAAAAAAAAAAAAAAAAAAAAAAAAAAAAACUAAAAMAAAAAAAAgCgAAAAMAAAABQAAACUAAAAMAAAAAQAAABgAAAAMAAAAAAAAABIAAAAMAAAAAQAAABYAAAAMAAAAAAAAAFQAAAAwAQAADwAAAIsAAAAJAQAAmwAAAAEAAACrqntBq6p6QQ8AAACLAAAAJgAAAEwAAAAEAAAADgAAAIsAAAALAQAAnAAAAJgAAABGAGkAcgBtAGEAZABvACAAcABvAHIAOgAgAEcARQBSAEEAUgBEAE8AIABBAFIASQBFAEwAIABSAEUAWQBFAFMAIABTAEkATABWAEEABgAAAAMAAAAFAAAACwAAAAcAAAAIAAAACAAAAAQAAAAIAAAACAAAAAUAAAADAAAABAAAAAkAAAAHAAAACAAAAAgAAAAIAAAACQAAAAoAAAAEAAAACAAAAAgAAAADAAAABwAAAAYAAAAEAAAACAAAAAcAAAAHAAAABwAAAAcAAAAEAAAABwAAAAMAAAAGAAAACAAAAAgAAAAWAAAADAAAAAAAAAAlAAAADAAAAAIAAAAOAAAAFAAAAAAAAAAQAAAAFAAAAA==</Object>
</Signature>
</file>

<file path=_xmlsignatures/sig2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iIOR7wUl0oFE4FGSYp89sWO9tFkVVQ3owbdd69P4OPQ=</DigestValue>
    </Reference>
    <Reference Type="http://www.w3.org/2000/09/xmldsig#Object" URI="#idOfficeObject">
      <DigestMethod Algorithm="http://www.w3.org/2001/04/xmlenc#sha256"/>
      <DigestValue>Ltbq+dmLL5NDb10B4oUXeDYzx57yIriWIFqCDiJpknU=</DigestValue>
    </Reference>
    <Reference Type="http://uri.etsi.org/01903#SignedProperties" URI="#idSignedProperties">
      <Transforms>
        <Transform Algorithm="http://www.w3.org/TR/2001/REC-xml-c14n-20010315"/>
      </Transforms>
      <DigestMethod Algorithm="http://www.w3.org/2001/04/xmlenc#sha256"/>
      <DigestValue>7cu7p/EydFzp+qB4cefPo3Q0B59d4Gi1VxT8pUBnVPo=</DigestValue>
    </Reference>
    <Reference Type="http://www.w3.org/2000/09/xmldsig#Object" URI="#idValidSigLnImg">
      <DigestMethod Algorithm="http://www.w3.org/2001/04/xmlenc#sha256"/>
      <DigestValue>vMXMdXJmbV3hB1jRFFsQ9m1sZZjX3+nXV6rns/qJxZs=</DigestValue>
    </Reference>
    <Reference Type="http://www.w3.org/2000/09/xmldsig#Object" URI="#idInvalidSigLnImg">
      <DigestMethod Algorithm="http://www.w3.org/2001/04/xmlenc#sha256"/>
      <DigestValue>851f+rTx3EjsDsM+6cNATeNO2xoVtZD5NjFln5P2nyI=</DigestValue>
    </Reference>
  </SignedInfo>
  <SignatureValue>Qa8qq2dMlqByDIHVzCSp9c+NxLlupQAeH4jgsqPlpK9X7Z01wVXdDmHJxG8QJRzw005Nsuf7zrBm
Htr5aWj+3Zd5YKDaXLDH3uKlLykd1UIJAnTr8FCrz0XNJKj8WPgbcTxcMJIUtUPGPuZKZ1ms1Zyv
L51iCfQfSfLaIWLL4v4ENUp5yV626SqbCizSXoa2EzQq+ZdWo0LIIAUxHzBVfjur71zpw5shdKJD
BoIyOzTlqD1N03SOJoU1qOeBNRfXUBQ0lTf9qgCYFkmGJDCT4oNXyEx04GoKa9kwUlpqye8bJVWh
ZyQvQIOqcxPBh4cHGhUgm6FzBmD1bg/RlZSdiw==</SignatureValue>
  <KeyInfo>
    <X509Data>
      <X509Certificate>MIID2jCCAsKgAwIBAgIKHKwH0jLusFNeXjANBgkqhkiG9w0BAQsFADCBmjEiMCAGA1UEAxMZR0VSQVJETyBBUklFTCBSRVlFUyBTSUxWQTEaMBgGA1UEChMRR3JhbnQgVGhvcm50b24gU0ExJTAjBgNVBAsTHEdyYW50IFRob3JudG9uIFNBIC0gUGFyYWd1YXkxJDAiBgkqhkiG9w0BCQEWFWFyaWVsLnJleWVzQHB5Lmd0LmNvbTELMAkGA1UEBhMCRVMwHhcNMjYwMjE2MTQ1MTM1WhcNMzEwMjE2MTQ1MTM1WjCBmjEiMCAGA1UEAxMZR0VSQVJETyBBUklFTCBSRVlFUyBTSUxWQTEaMBgGA1UEChMRR3JhbnQgVGhvcm50b24gU0ExJTAjBgNVBAsTHEdyYW50IFRob3JudG9uIFNBIC0gUGFyYWd1YXkxJDAiBgkqhkiG9w0BCQEWFWFyaWVsLnJleWVzQHB5Lmd0LmNvbTELMAkGA1UEBhMCRVMwggEiMA0GCSqGSIb3DQEBAQUAA4IBDwAwggEKAoIBAQDR8XmG79NCxOfrfwEehfrHnH4y/NDRZKhDN3S5PLL/iIv9UiedFkL3DkF4zKUqu94zR2vCtqu1jWTwaU1Ksunj5DDXFN54zdVela0a7XKQAjBGkqLr0wvWXNs18D6OBIQiEKiGbq+zH5VzUKcUYK+GhBwelEnzo2poMW9xEgjJLj+zblG57l2vnrh1KR32j1vE2ZSHaRFgqLKgDQyV8GYLjZGQjwtkNH8IF0H72uc2hLJxv5xCucK+pOaQLXU57ZjxoemBIYr14NR4WcycO2LtsMJ2vNEQnG/kPYM3c677DOI32lnCnRcA3MK9GabBryTCTytXMglfCfrXhs85k70dAgMBAAGjIDAeMA8GCSqGSIb3LwEBCgQCBQAwCwYDVR0PBAQDAgeAMA0GCSqGSIb3DQEBCwUAA4IBAQDFfEz8d+X+l8/VWsdZbb/idKa6IhvNYT+QfCQy9XSuDWEoq0pQTHddwj90JFdeWQS9+5hZB2LuDfUoCMDy0r/GxE9Y6n4h8TUYo0Qx2/Gqb/nApTBsMk56cqt4CPDmoDA2Pfs3ZdgXTkVWPSMrm64vsaOp/na0U4hXEKdb82MryiSbcNiicUqeyOk9o4vYtWKw2kC9aWarcoOcpzV/+YsBEgDfIgkrFXxn5zerefXQRoAPTAXRAeqORv3GVhljIusoQP6YnsbrpsV3i5UALU30ZiSnO7eLAuB4RRAmfMp+OKr1NPvmaXWo3I9/SIGrGHDSjbPfk4PuO0PablgDMaB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xwBNfkTqW2zGPdOu0x4yCMuLWzX6XxW15KU0QNrxUW8=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PNoOtzGAngUL6s+tgIUOn9z3qrUg1S/iJNtyWMm5dFY=</DigestValue>
      </Reference>
      <Reference URI="/xl/calcChain.xml?ContentType=application/vnd.openxmlformats-officedocument.spreadsheetml.calcChain+xml">
        <DigestMethod Algorithm="http://www.w3.org/2001/04/xmlenc#sha256"/>
        <DigestValue>39tVIsVpzSHIH7etg51vV0YmpYSicYu+yOse9+MocJ4=</DigestValue>
      </Reference>
      <Reference URI="/xl/comments1.xml?ContentType=application/vnd.openxmlformats-officedocument.spreadsheetml.comments+xml">
        <DigestMethod Algorithm="http://www.w3.org/2001/04/xmlenc#sha256"/>
        <DigestValue>ePZPdCw9MG1/zy2olSiAd702VGx5Gp38zKBuh7XVzcs=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fELFnqMc531iehO8E10qUnjU3FFGSSVfKvsVGL702GU=</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iEn2xOWNYn26ijfC0eiHkhdZ8bnQfF/urEn/nw4TNYI=</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iEn2xOWNYn26ijfC0eiHkhdZ8bnQfF/urEn/nw4TNYI=</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iEn2xOWNYn26ijfC0eiHkhdZ8bnQfF/urEn/nw4TNYI=</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iEn2xOWNYn26ijfC0eiHkhdZ8bnQfF/urEn/nw4TNYI=</DigestValue>
      </Reference>
      <Reference URI="/xl/drawings/drawing1.xml?ContentType=application/vnd.openxmlformats-officedocument.drawing+xml">
        <DigestMethod Algorithm="http://www.w3.org/2001/04/xmlenc#sha256"/>
        <DigestValue>zcxcu2VbT5JOC7w1YGQkNDHAF2PqR26VDQGGDBbjiWU=</DigestValue>
      </Reference>
      <Reference URI="/xl/drawings/drawing2.xml?ContentType=application/vnd.openxmlformats-officedocument.drawing+xml">
        <DigestMethod Algorithm="http://www.w3.org/2001/04/xmlenc#sha256"/>
        <DigestValue>0JvWpDNzZ7g7G0Isv+aN7EoHtNEu1m09/hHIM4pnJ3w=</DigestValue>
      </Reference>
      <Reference URI="/xl/drawings/drawing3.xml?ContentType=application/vnd.openxmlformats-officedocument.drawing+xml">
        <DigestMethod Algorithm="http://www.w3.org/2001/04/xmlenc#sha256"/>
        <DigestValue>I3NIlNcdlOB3y4x+L2kFUkvYGY92SZ3E7jFoBuo86R8=</DigestValue>
      </Reference>
      <Reference URI="/xl/drawings/drawing4.xml?ContentType=application/vnd.openxmlformats-officedocument.drawing+xml">
        <DigestMethod Algorithm="http://www.w3.org/2001/04/xmlenc#sha256"/>
        <DigestValue>hFyIEKtNPJRI1WNlVexsV4fCC1hcH8m5cdDbNQ0WnsA=</DigestValue>
      </Reference>
      <Reference URI="/xl/drawings/drawing5.xml?ContentType=application/vnd.openxmlformats-officedocument.drawing+xml">
        <DigestMethod Algorithm="http://www.w3.org/2001/04/xmlenc#sha256"/>
        <DigestValue>DFROn0Py5t1Xyv0hj5Nng9mu5HNIb5YHd0GYP0VZNfQ=</DigestValue>
      </Reference>
      <Reference URI="/xl/drawings/vmlDrawing1.vml?ContentType=application/vnd.openxmlformats-officedocument.vmlDrawing">
        <DigestMethod Algorithm="http://www.w3.org/2001/04/xmlenc#sha256"/>
        <DigestValue>+WhPajrhJP2F3HUyA16GxEUIIrnlLJbf7437Kf7u1SY=</DigestValue>
      </Reference>
      <Reference URI="/xl/drawings/vmlDrawing2.vml?ContentType=application/vnd.openxmlformats-officedocument.vmlDrawing">
        <DigestMethod Algorithm="http://www.w3.org/2001/04/xmlenc#sha256"/>
        <DigestValue>GGXOm4V3N8M8YcCEwu8AKyJ4EhsJo9OPcnB608e22hw=</DigestValue>
      </Reference>
      <Reference URI="/xl/drawings/vmlDrawing3.vml?ContentType=application/vnd.openxmlformats-officedocument.vmlDrawing">
        <DigestMethod Algorithm="http://www.w3.org/2001/04/xmlenc#sha256"/>
        <DigestValue>3V3evP0CFAhG/dxF0K4C7NfJossNd3tVx15h+4yyWDE=</DigestValue>
      </Reference>
      <Reference URI="/xl/drawings/vmlDrawing4.vml?ContentType=application/vnd.openxmlformats-officedocument.vmlDrawing">
        <DigestMethod Algorithm="http://www.w3.org/2001/04/xmlenc#sha256"/>
        <DigestValue>qo9OtR2mN9xe38st5eEPRD48+gIuqCuoZZ/1fh67lYE=</DigestValue>
      </Reference>
      <Reference URI="/xl/drawings/vmlDrawing5.vml?ContentType=application/vnd.openxmlformats-officedocument.vmlDrawing">
        <DigestMethod Algorithm="http://www.w3.org/2001/04/xmlenc#sha256"/>
        <DigestValue>N16ytUYsbZD225sbgWvhrS6kDD9S9CaJILzN7VUpl40=</DigestValue>
      </Reference>
      <Reference URI="/xl/drawings/vmlDrawing6.vml?ContentType=application/vnd.openxmlformats-officedocument.vmlDrawing">
        <DigestMethod Algorithm="http://www.w3.org/2001/04/xmlenc#sha256"/>
        <DigestValue>2I5Jv22DC7xv7wuIMnBGuDY5wdjiM0NRXSXiYO9Erhw=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vSZS/cjH7RHimtAxUGKZuw3Q0JLMpo541afheXBBsDc=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eFMXdoIRh8gSRvPfmle2REC8m3crQ87J2SeLPMGmpGI=</DigestValue>
      </Reference>
      <Reference URI="/xl/externalLinks/externalLink1.xml?ContentType=application/vnd.openxmlformats-officedocument.spreadsheetml.externalLink+xml">
        <DigestMethod Algorithm="http://www.w3.org/2001/04/xmlenc#sha256"/>
        <DigestValue>ucXOCkYjKJ22eVft+yes8nZvLOEvSL/P43WxX0CFqMc=</DigestValue>
      </Reference>
      <Reference URI="/xl/externalLinks/externalLink2.xml?ContentType=application/vnd.openxmlformats-officedocument.spreadsheetml.externalLink+xml">
        <DigestMethod Algorithm="http://www.w3.org/2001/04/xmlenc#sha256"/>
        <DigestValue>Hkx+1VvWdS1KIhkaMWup5NqpsKmVlAwaxO7rNNJQ0Yg=</DigestValue>
      </Reference>
      <Reference URI="/xl/media/image1.png?ContentType=image/png">
        <DigestMethod Algorithm="http://www.w3.org/2001/04/xmlenc#sha256"/>
        <DigestValue>WR3Yh66Wk0zjO7s7bSMB1/nrTWYHFNKOknD+HQhatSk=</DigestValue>
      </Reference>
      <Reference URI="/xl/media/image2.emf?ContentType=image/x-emf">
        <DigestMethod Algorithm="http://www.w3.org/2001/04/xmlenc#sha256"/>
        <DigestValue>6pON5QuA4cKiy2xWLyy1KX4YBqO4B6T8DuhF9Z4vdhQ=</DigestValue>
      </Reference>
      <Reference URI="/xl/media/image3.emf?ContentType=image/x-emf">
        <DigestMethod Algorithm="http://www.w3.org/2001/04/xmlenc#sha256"/>
        <DigestValue>kiEssbxVdGG3/aKWPZTV2nHcU+lhhyM8tECUz2mpa8c=</DigestValue>
      </Reference>
      <Reference URI="/xl/media/image4.emf?ContentType=image/x-emf">
        <DigestMethod Algorithm="http://www.w3.org/2001/04/xmlenc#sha256"/>
        <DigestValue>0BjIDiV629RUeVbzLdhQzLbfUp6et3i7mOicst8vJu0=</DigestValue>
      </Reference>
      <Reference URI="/xl/media/image5.emf?ContentType=image/x-emf">
        <DigestMethod Algorithm="http://www.w3.org/2001/04/xmlenc#sha256"/>
        <DigestValue>d5IuCooNMSI+RxWcam/zEYduplvKUSyQwHxoPRKhxh4=</DigestValue>
      </Reference>
      <Reference URI="/xl/media/image6.emf?ContentType=image/x-emf">
        <DigestMethod Algorithm="http://www.w3.org/2001/04/xmlenc#sha256"/>
        <DigestValue>rHzzt+hGhP9SORCieRUfz+5Q/uvUznA15sYbs3CAWTo=</DigestValue>
      </Reference>
      <Reference URI="/xl/persons/person.xml?ContentType=application/vnd.ms-excel.person+xml">
        <DigestMethod Algorithm="http://www.w3.org/2001/04/xmlenc#sha256"/>
        <DigestValue>RF8ueQHZJp+1LI9PBRgPXx6+pa2HcpGTV3MEP5UI4/E=</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KV0RERGgdjLzj1q7jGVWM4bY91hGLlP8v/5mjY4cYMk=</DigestValue>
      </Reference>
      <Reference URI="/xl/printerSettings/printerSettings3.bin?ContentType=application/vnd.openxmlformats-officedocument.spreadsheetml.printerSettings">
        <DigestMethod Algorithm="http://www.w3.org/2001/04/xmlenc#sha256"/>
        <DigestValue>KV0RERGgdjLzj1q7jGVWM4bY91hGLlP8v/5mjY4cYMk=</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ohCNFOyxsGnIJf7+q+pQFEG9dnZu2oLPKVdZ/jfZL7M=</DigestValue>
      </Reference>
      <Reference URI="/xl/sharedStrings.xml?ContentType=application/vnd.openxmlformats-officedocument.spreadsheetml.sharedStrings+xml">
        <DigestMethod Algorithm="http://www.w3.org/2001/04/xmlenc#sha256"/>
        <DigestValue>RXF8IDZgpvn6+gXON4uNW1ZphsERAn88PCNYmaiG70A=</DigestValue>
      </Reference>
      <Reference URI="/xl/styles.xml?ContentType=application/vnd.openxmlformats-officedocument.spreadsheetml.styles+xml">
        <DigestMethod Algorithm="http://www.w3.org/2001/04/xmlenc#sha256"/>
        <DigestValue>E0Kd6jY1ulGG6swaqTJRzi2R1NvoGt5/oi74MTs1jfQ=</DigestValue>
      </Reference>
      <Reference URI="/xl/theme/theme1.xml?ContentType=application/vnd.openxmlformats-officedocument.theme+xml">
        <DigestMethod Algorithm="http://www.w3.org/2001/04/xmlenc#sha256"/>
        <DigestValue>YNeH5J+J9RxutazRnaWBrYU5Xm5oQzBJ7Lrr3bNNcJw=</DigestValue>
      </Reference>
      <Reference URI="/xl/threadedComments/threadedComment1.xml?ContentType=application/vnd.ms-excel.threadedcomments+xml">
        <DigestMethod Algorithm="http://www.w3.org/2001/04/xmlenc#sha256"/>
        <DigestValue>OtBkZlheM9ksR1aJG7wSak83kuxHkgCC1bnxXhWLQZc=</DigestValue>
      </Reference>
      <Reference URI="/xl/workbook.xml?ContentType=application/vnd.openxmlformats-officedocument.spreadsheetml.sheet.main+xml">
        <DigestMethod Algorithm="http://www.w3.org/2001/04/xmlenc#sha256"/>
        <DigestValue>JztqJauVGBJ6U0adUtxUuVWHAT1Iv6m9gUfimuJwFHo=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np71fPTAZb/vTQl0OwfpLxIUtBW5L9bs7UaYtwY2920=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3/GIRfe/Lme0JpXLJo9kDx/RElduHEffClh74SR2OJM=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qT5sx4MGKlYsVlPMvPZ4NA1uU2Y3b1rNyw2untB1VZc=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nHPw+5hx4RwGoVpoNjxKF5awpzgTSuyJbHpK6hRN3b8=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4rwWNLPK0pamJeE/tvCTqI+xtVab4KYZFcJzWVO6Kv4=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Xvzr484Ulj/tgpZRSSrr8hE9M97eEcQpRD/iYT6vnao=</DigestValue>
      </Reference>
      <Reference URI="/xl/worksheets/sheet1.xml?ContentType=application/vnd.openxmlformats-officedocument.spreadsheetml.worksheet+xml">
        <DigestMethod Algorithm="http://www.w3.org/2001/04/xmlenc#sha256"/>
        <DigestValue>7soP2O00WWlHybIOLbSLjmGGA20LqOlPfxHvLPyrnjk=</DigestValue>
      </Reference>
      <Reference URI="/xl/worksheets/sheet10.xml?ContentType=application/vnd.openxmlformats-officedocument.spreadsheetml.worksheet+xml">
        <DigestMethod Algorithm="http://www.w3.org/2001/04/xmlenc#sha256"/>
        <DigestValue>i4qXTB5bqS07ArqAwsnB5fLBlsEi7Wk3F5uFtGWmmgM=</DigestValue>
      </Reference>
      <Reference URI="/xl/worksheets/sheet11.xml?ContentType=application/vnd.openxmlformats-officedocument.spreadsheetml.worksheet+xml">
        <DigestMethod Algorithm="http://www.w3.org/2001/04/xmlenc#sha256"/>
        <DigestValue>5IdLPq8EJpz0XIVaOXP+lVwLBX6jAOBVIr9EVOjF4C4=</DigestValue>
      </Reference>
      <Reference URI="/xl/worksheets/sheet12.xml?ContentType=application/vnd.openxmlformats-officedocument.spreadsheetml.worksheet+xml">
        <DigestMethod Algorithm="http://www.w3.org/2001/04/xmlenc#sha256"/>
        <DigestValue>7cgP+oXBiiou4jifEJhosUYKfqq8LGhMttMFFPCire4=</DigestValue>
      </Reference>
      <Reference URI="/xl/worksheets/sheet2.xml?ContentType=application/vnd.openxmlformats-officedocument.spreadsheetml.worksheet+xml">
        <DigestMethod Algorithm="http://www.w3.org/2001/04/xmlenc#sha256"/>
        <DigestValue>8jymr5vyQl73KQY1Hq8rbecJ+if/f2sIDhki00RJZJk=</DigestValue>
      </Reference>
      <Reference URI="/xl/worksheets/sheet3.xml?ContentType=application/vnd.openxmlformats-officedocument.spreadsheetml.worksheet+xml">
        <DigestMethod Algorithm="http://www.w3.org/2001/04/xmlenc#sha256"/>
        <DigestValue>tRbLU2/a0rsav0uVgRJfBAB6Y4pqlkHIrUdVbz+MnpQ=</DigestValue>
      </Reference>
      <Reference URI="/xl/worksheets/sheet4.xml?ContentType=application/vnd.openxmlformats-officedocument.spreadsheetml.worksheet+xml">
        <DigestMethod Algorithm="http://www.w3.org/2001/04/xmlenc#sha256"/>
        <DigestValue>EIDmIbsle0IkqU8XLv68Pu71xIX+CRX/67X2ZS5+C8w=</DigestValue>
      </Reference>
      <Reference URI="/xl/worksheets/sheet5.xml?ContentType=application/vnd.openxmlformats-officedocument.spreadsheetml.worksheet+xml">
        <DigestMethod Algorithm="http://www.w3.org/2001/04/xmlenc#sha256"/>
        <DigestValue>gU6FoCI/zJzzi99oHfktGG3hDXHb3kB4ajHGLrfxyJQ=</DigestValue>
      </Reference>
      <Reference URI="/xl/worksheets/sheet6.xml?ContentType=application/vnd.openxmlformats-officedocument.spreadsheetml.worksheet+xml">
        <DigestMethod Algorithm="http://www.w3.org/2001/04/xmlenc#sha256"/>
        <DigestValue>PIMKH2PWo9ePZQyxcRAbsE2SNFOO6rxftW8KgCekHdg=</DigestValue>
      </Reference>
      <Reference URI="/xl/worksheets/sheet7.xml?ContentType=application/vnd.openxmlformats-officedocument.spreadsheetml.worksheet+xml">
        <DigestMethod Algorithm="http://www.w3.org/2001/04/xmlenc#sha256"/>
        <DigestValue>ALHBTcu+FFuUrxvYtwFlZe8tJseCKX0xjN+fpX1dhNY=</DigestValue>
      </Reference>
      <Reference URI="/xl/worksheets/sheet8.xml?ContentType=application/vnd.openxmlformats-officedocument.spreadsheetml.worksheet+xml">
        <DigestMethod Algorithm="http://www.w3.org/2001/04/xmlenc#sha256"/>
        <DigestValue>q9ezLwa4JmJQnRkFOx2fj4crS0gDTeB+pJ8NHwEzYJs=</DigestValue>
      </Reference>
      <Reference URI="/xl/worksheets/sheet9.xml?ContentType=application/vnd.openxmlformats-officedocument.spreadsheetml.worksheet+xml">
        <DigestMethod Algorithm="http://www.w3.org/2001/04/xmlenc#sha256"/>
        <DigestValue>Cs193Q00NzlorybZo/Z843wMVKrx4rThSPppnkCzxBU=</DigestValue>
      </Reference>
    </Manifest>
    <SignatureProperties>
      <SignatureProperty Id="idSignatureTime" Target="#idPackageSignature">
        <mdssi:SignatureTime xmlns:mdssi="http://schemas.openxmlformats.org/package/2006/digital-signature">
          <mdssi:Format>YYYY-MM-DDThh:mm:ssTZD</mdssi:Format>
          <mdssi:Value>2026-03-24T12:32:15Z</mdssi:Value>
        </mdssi:SignatureTime>
      </SignatureProperty>
    </SignatureProperties>
  </Object>
  <Object Id="idOfficeObject">
    <SignatureProperties>
      <SignatureProperty Id="idOfficeV1Details" Target="#idPackageSignature">
        <SignatureInfoV1 xmlns="http://schemas.microsoft.com/office/2006/digsig">
          <SetupID>{FE5D6FFD-71B1-45F8-B139-B9094AE0B49F}</SetupID>
          <SignatureText>ARIEL REYES</SignatureText>
          <SignatureImage/>
          <SignatureComments/>
          <WindowsVersion>10.0</WindowsVersion>
          <OfficeVersion>16.0.19725/27</OfficeVersion>
          <ApplicationVersion>16.0.19725</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2026-03-24T12:32:15Z</xd:SigningTime>
          <xd:SigningCertificate>
            <xd:Cert>
              <xd:CertDigest>
                <DigestMethod Algorithm="http://www.w3.org/2001/04/xmlenc#sha256"/>
                <DigestValue>oW8NliQ3AA3PCx71r8vJWZ8kDXAo64tzuif+UD6Ik/w=</DigestValue>
              </xd:CertDigest>
              <xd:IssuerSerial>
                <X509IssuerName>C=ES, E=ariel.reyes@py.gt.com, OU=Grant Thornton SA - Paraguay, O=Grant Thornton SA, CN=GERARDO ARIEL REYES SILVA</X509IssuerName>
                <X509SerialNumber>135399665069932225453662</X509SerialNumber>
              </xd:IssuerSerial>
            </xd:Cert>
          </xd:SigningCertificate>
          <xd:SignaturePolicyIdentifier>
            <xd:SignaturePolicyImplied/>
          </xd:SignaturePolicyIdentifier>
        </xd:SignedSignatureProperties>
      </xd:SignedProperties>
    </xd:QualifyingProperties>
  </Object>
  <Object Id="idValidSigLnImg">AQAAAGwAAAAAAAAAAAAAAD8BAACfAAAAAAAAAAAAAACqEwAAywkAACBFTUYAAAEANBoAAKIAAAAGAAAAAAAAAAAAAAAAAAAAgAcAALAEAAAuAQAAvAAAAAAAAAAAAAAAAAAAALCbBABg3g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q6p7QauqekH2AAAABQAAAAkAAABMAAAAAAAAAAAAAAAAAAAA//////////9gAAAAMgA0AC8AMwAvADIAMAAyADY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CrqntBq6p6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J0AAABWAAAAMAAAADsAAABu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J4AAABXAAAAJQAAAAwAAAAEAAAAVAAAAJAAAAAxAAAAOwAAAJwAAABWAAAAAQAAAKuqe0GrqnpBMQAAADsAAAALAAAATAAAAAAAAAAAAAAAAAAAAP//////////ZAAAAEEAUgBJAEUATAAgAFIARQBZAEUAUwAAAA0AAAAMAAAABQAAAAoAAAAJAAAABQAAAAwAAAAKAAAACwAAAAoAAAAL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4AAAADwAAAHYAAAA5AAAAhgAAAAEAAACrqntBq6p6QQ8AAAB2AAAABwAAAEwAAAAAAAAAAAAAAAAAAAD//////////1wAAABBAHUAZABpAHQAbwByAAAACAAAAAcAAAAIAAAAAwAAAAQAAAAIAAAABQAAAEsAAABAAAAAMAAAAAUAAAAgAAAAAQAAAAEAAAAQAAAAAAAAAAAAAABAAQAAoAAAAAAAAAAAAAAAQAEAAKAAAAAlAAAADAAAAAIAAAAnAAAAGAAAAAUAAAAAAAAA////AAAAAAAlAAAADAAAAAUAAABMAAAAZAAAAA4AAACLAAAACgEAAJsAAAAOAAAAiwAAAP0AAAARAAAAIQDwAAAAAAAAAAAAAACAPwAAAAAAAAAAAACAPwAAAAAAAAAAAAAAAAAAAAAAAAAAAAAAAAAAAAAAAAAAJQAAAAwAAAAAAACAKAAAAAwAAAAFAAAAJQAAAAwAAAABAAAAGAAAAAwAAAAAAAAAEgAAAAwAAAABAAAAFgAAAAwAAAAAAAAAVAAAADABAAAPAAAAiwAAAAkBAACbAAAAAQAAAKuqe0GrqnpBDwAAAIsAAAAmAAAATAAAAAQAAAAOAAAAiwAAAAsBAACcAAAAmAAAAEYAaQByAG0AYQBkAG8AIABwAG8AcgA6ACAARwBFAFIAQQBSAEQATwAgAEEAUgBJAEUATAAgAFIARQBZAEUAUwAgAFMASQBMAFYAQQAGAAAAAwAAAAUAAAALAAAABwAAAAgAAAAIAAAABAAAAAgAAAAIAAAABQAAAAMAAAAEAAAACQAAAAcAAAAIAAAACAAAAAgAAAAJAAAACgAAAAQAAAAIAAAACAAAAAMAAAAHAAAABgAAAAQAAAAIAAAABwAAAAcAAAAHAAAABwAAAAQAAAAHAAAAAwAAAAYAAAAIAAAACAAAABYAAAAMAAAAAAAAACUAAAAMAAAAAgAAAA4AAAAUAAAAAAAAABAAAAAUAAAA</Object>
  <Object Id="idInvalidSigLnImg">AQAAAGwAAAAAAAAAAAAAAD8BAACfAAAAAAAAAAAAAACqEwAAywkAACBFTUYAAAEApB8AAKkAAAAGAAAAAAAAAAAAAAAAAAAAgAcAALAEAAAuAQAAvAAAAAAAAAAAAAAAAAAAALCbBABg3g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q6p7QauqekExAAAABQAAAA8AAABMAAAAAAAAAAAAAAAAAAAA//////////9sAAAARgBpAHIAbQBhACAAbgBvACAAdgDhAGwAaQBkAGEAAAAGAAAAAwAAAAUAAAALAAAABwAAAAQAAAAHAAAACAAAAAQAAAAGAAAABwAAAAMAAAADAAAACA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CrqntBq6p6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J0AAABWAAAAMAAAADsAAABu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J4AAABXAAAAJQAAAAwAAAAEAAAAVAAAAJAAAAAxAAAAOwAAAJwAAABWAAAAAQAAAKuqe0GrqnpBMQAAADsAAAALAAAATAAAAAAAAAAAAAAAAAAAAP//////////ZAAAAEEAUgBJAEUATAAgAFIARQBZAEUAUwAAAA0AAAAMAAAABQAAAAoAAAAJAAAABQAAAAwAAAAKAAAACwAAAAoAAAAL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4AAAADwAAAHYAAAA5AAAAhgAAAAEAAACrqntBq6p6QQ8AAAB2AAAABwAAAEwAAAAAAAAAAAAAAAAAAAD//////////1wAAABBAHUAZABpAHQAbwByAG8ACAAAAAcAAAAIAAAAAwAAAAQAAAAIAAAABQAAAEsAAABAAAAAMAAAAAUAAAAgAAAAAQAAAAEAAAAQAAAAAAAAAAAAAABAAQAAoAAAAAAAAAAAAAAAQAEAAKAAAAAlAAAADAAAAAIAAAAnAAAAGAAAAAUAAAAAAAAA////AAAAAAAlAAAADAAAAAUAAABMAAAAZAAAAA4AAACLAAAACgEAAJsAAAAOAAAAiwAAAP0AAAARAAAAIQDwAAAAAAAAAAAAAACAPwAAAAAAAAAAAACAPwAAAAAAAAAAAAAAAAAAAAAAAAAAAAAAAAAAAAAAAAAAJQAAAAwAAAAAAACAKAAAAAwAAAAFAAAAJQAAAAwAAAABAAAAGAAAAAwAAAAAAAAAEgAAAAwAAAABAAAAFgAAAAwAAAAAAAAAVAAAADABAAAPAAAAiwAAAAkBAACbAAAAAQAAAKuqe0GrqnpBDwAAAIsAAAAmAAAATAAAAAQAAAAOAAAAiwAAAAsBAACcAAAAmAAAAEYAaQByAG0AYQBkAG8AIABwAG8AcgA6ACAARwBFAFIAQQBSAEQATwAgAEEAUgBJAEUATAAgAFIARQBZAEUAUwAgAFMASQBMAFYAQQAGAAAAAwAAAAUAAAALAAAABwAAAAgAAAAIAAAABAAAAAgAAAAIAAAABQAAAAMAAAAEAAAACQAAAAcAAAAIAAAACAAAAAgAAAAJAAAACgAAAAQAAAAIAAAACAAAAAMAAAAHAAAABgAAAAQAAAAIAAAABwAAAAcAAAAHAAAABwAAAAQAAAAHAAAAAwAAAAYAAAAIAAAACAAAABYAAAAMAAAAAAAAACUAAAAMAAAAAgAAAA4AAAAUAAAAAAAAABAAAAAUAAAA</Object>
</Signature>
</file>

<file path=_xmlsignatures/sig2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+x8hwNVEm2YUQ/neXbnCMiq6kgxVmPjcuV2NjH9AQDQ=</DigestValue>
    </Reference>
    <Reference Type="http://www.w3.org/2000/09/xmldsig#Object" URI="#idOfficeObject">
      <DigestMethod Algorithm="http://www.w3.org/2001/04/xmlenc#sha256"/>
      <DigestValue>bVk6QiYF+1pLXTF9L9Mz0JoA7pXjDrS1KUcaSNFppkg=</DigestValue>
    </Reference>
    <Reference Type="http://uri.etsi.org/01903#SignedProperties" URI="#idSignedProperties">
      <Transforms>
        <Transform Algorithm="http://www.w3.org/TR/2001/REC-xml-c14n-20010315"/>
      </Transforms>
      <DigestMethod Algorithm="http://www.w3.org/2001/04/xmlenc#sha256"/>
      <DigestValue>xm5wJWkRX+qPgWfo0leQcdPQki37ojlWZWNrMixswyA=</DigestValue>
    </Reference>
    <Reference Type="http://www.w3.org/2000/09/xmldsig#Object" URI="#idValidSigLnImg">
      <DigestMethod Algorithm="http://www.w3.org/2001/04/xmlenc#sha256"/>
      <DigestValue>B/mgxtuZ1R/P4eISj4G9l0wuRVYu2eXoX5xfoAlXPYs=</DigestValue>
    </Reference>
    <Reference Type="http://www.w3.org/2000/09/xmldsig#Object" URI="#idInvalidSigLnImg">
      <DigestMethod Algorithm="http://www.w3.org/2001/04/xmlenc#sha256"/>
      <DigestValue>Gzhb9B2t5GesHTAd/E/a6UXLuvR/NMEAR/tee5BwDmA=</DigestValue>
    </Reference>
  </SignedInfo>
  <SignatureValue>C2POy5BZtVEvNb5rzNKsa8qOyvXtWpP6KYcnfjfSxVKOvMUUloxq1QKqPxYvZD9SFF7jwCNx7A/v
I8a2AhMVr7FWHPnJNE6SNVoi0vueGWWzhsXHZE/dWSUWZ6ZjsZEjIFZxS88C1D1y77uBcmg01qbd
p2fFvxjqB5veC/W6hz22hfyd5uxPEKus3u/181Fe5EfGBRmvZLhDNnPD2Ar1efbKTcpX5eGuaPsy
131ykO0OIE0YTYoTCg5TSnhOB4L26/BMUFKadXwPvOOxFrf9xZFVCMlFWVX4x5R4y2eeklJLnyWf
7ZiWOoEQqMgOiBm8aVf7pvRspyZNeKLX2Y4umw==</SignatureValue>
  <KeyInfo>
    <X509Data>
      <X509Certificate>MIID2jCCAsKgAwIBAgIKHKwH0jLusFNeXjANBgkqhkiG9w0BAQsFADCBmjEiMCAGA1UEAxMZR0VSQVJETyBBUklFTCBSRVlFUyBTSUxWQTEaMBgGA1UEChMRR3JhbnQgVGhvcm50b24gU0ExJTAjBgNVBAsTHEdyYW50IFRob3JudG9uIFNBIC0gUGFyYWd1YXkxJDAiBgkqhkiG9w0BCQEWFWFyaWVsLnJleWVzQHB5Lmd0LmNvbTELMAkGA1UEBhMCRVMwHhcNMjYwMjE2MTQ1MTM1WhcNMzEwMjE2MTQ1MTM1WjCBmjEiMCAGA1UEAxMZR0VSQVJETyBBUklFTCBSRVlFUyBTSUxWQTEaMBgGA1UEChMRR3JhbnQgVGhvcm50b24gU0ExJTAjBgNVBAsTHEdyYW50IFRob3JudG9uIFNBIC0gUGFyYWd1YXkxJDAiBgkqhkiG9w0BCQEWFWFyaWVsLnJleWVzQHB5Lmd0LmNvbTELMAkGA1UEBhMCRVMwggEiMA0GCSqGSIb3DQEBAQUAA4IBDwAwggEKAoIBAQDR8XmG79NCxOfrfwEehfrHnH4y/NDRZKhDN3S5PLL/iIv9UiedFkL3DkF4zKUqu94zR2vCtqu1jWTwaU1Ksunj5DDXFN54zdVela0a7XKQAjBGkqLr0wvWXNs18D6OBIQiEKiGbq+zH5VzUKcUYK+GhBwelEnzo2poMW9xEgjJLj+zblG57l2vnrh1KR32j1vE2ZSHaRFgqLKgDQyV8GYLjZGQjwtkNH8IF0H72uc2hLJxv5xCucK+pOaQLXU57ZjxoemBIYr14NR4WcycO2LtsMJ2vNEQnG/kPYM3c677DOI32lnCnRcA3MK9GabBryTCTytXMglfCfrXhs85k70dAgMBAAGjIDAeMA8GCSqGSIb3LwEBCgQCBQAwCwYDVR0PBAQDAgeAMA0GCSqGSIb3DQEBCwUAA4IBAQDFfEz8d+X+l8/VWsdZbb/idKa6IhvNYT+QfCQy9XSuDWEoq0pQTHddwj90JFdeWQS9+5hZB2LuDfUoCMDy0r/GxE9Y6n4h8TUYo0Qx2/Gqb/nApTBsMk56cqt4CPDmoDA2Pfs3ZdgXTkVWPSMrm64vsaOp/na0U4hXEKdb82MryiSbcNiicUqeyOk9o4vYtWKw2kC9aWarcoOcpzV/+YsBEgDfIgkrFXxn5zerefXQRoAPTAXRAeqORv3GVhljIusoQP6YnsbrpsV3i5UALU30ZiSnO7eLAuB4RRAmfMp+OKr1NPvmaXWo3I9/SIGrGHDSjbPfk4PuO0PablgDMaB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xwBNfkTqW2zGPdOu0x4yCMuLWzX6XxW15KU0QNrxUW8=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PNoOtzGAngUL6s+tgIUOn9z3qrUg1S/iJNtyWMm5dFY=</DigestValue>
      </Reference>
      <Reference URI="/xl/calcChain.xml?ContentType=application/vnd.openxmlformats-officedocument.spreadsheetml.calcChain+xml">
        <DigestMethod Algorithm="http://www.w3.org/2001/04/xmlenc#sha256"/>
        <DigestValue>39tVIsVpzSHIH7etg51vV0YmpYSicYu+yOse9+MocJ4=</DigestValue>
      </Reference>
      <Reference URI="/xl/comments1.xml?ContentType=application/vnd.openxmlformats-officedocument.spreadsheetml.comments+xml">
        <DigestMethod Algorithm="http://www.w3.org/2001/04/xmlenc#sha256"/>
        <DigestValue>ePZPdCw9MG1/zy2olSiAd702VGx5Gp38zKBuh7XVzcs=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fELFnqMc531iehO8E10qUnjU3FFGSSVfKvsVGL702GU=</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iEn2xOWNYn26ijfC0eiHkhdZ8bnQfF/urEn/nw4TNYI=</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iEn2xOWNYn26ijfC0eiHkhdZ8bnQfF/urEn/nw4TNYI=</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iEn2xOWNYn26ijfC0eiHkhdZ8bnQfF/urEn/nw4TNYI=</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iEn2xOWNYn26ijfC0eiHkhdZ8bnQfF/urEn/nw4TNYI=</DigestValue>
      </Reference>
      <Reference URI="/xl/drawings/drawing1.xml?ContentType=application/vnd.openxmlformats-officedocument.drawing+xml">
        <DigestMethod Algorithm="http://www.w3.org/2001/04/xmlenc#sha256"/>
        <DigestValue>zcxcu2VbT5JOC7w1YGQkNDHAF2PqR26VDQGGDBbjiWU=</DigestValue>
      </Reference>
      <Reference URI="/xl/drawings/drawing2.xml?ContentType=application/vnd.openxmlformats-officedocument.drawing+xml">
        <DigestMethod Algorithm="http://www.w3.org/2001/04/xmlenc#sha256"/>
        <DigestValue>0JvWpDNzZ7g7G0Isv+aN7EoHtNEu1m09/hHIM4pnJ3w=</DigestValue>
      </Reference>
      <Reference URI="/xl/drawings/drawing3.xml?ContentType=application/vnd.openxmlformats-officedocument.drawing+xml">
        <DigestMethod Algorithm="http://www.w3.org/2001/04/xmlenc#sha256"/>
        <DigestValue>I3NIlNcdlOB3y4x+L2kFUkvYGY92SZ3E7jFoBuo86R8=</DigestValue>
      </Reference>
      <Reference URI="/xl/drawings/drawing4.xml?ContentType=application/vnd.openxmlformats-officedocument.drawing+xml">
        <DigestMethod Algorithm="http://www.w3.org/2001/04/xmlenc#sha256"/>
        <DigestValue>hFyIEKtNPJRI1WNlVexsV4fCC1hcH8m5cdDbNQ0WnsA=</DigestValue>
      </Reference>
      <Reference URI="/xl/drawings/drawing5.xml?ContentType=application/vnd.openxmlformats-officedocument.drawing+xml">
        <DigestMethod Algorithm="http://www.w3.org/2001/04/xmlenc#sha256"/>
        <DigestValue>DFROn0Py5t1Xyv0hj5Nng9mu5HNIb5YHd0GYP0VZNfQ=</DigestValue>
      </Reference>
      <Reference URI="/xl/drawings/vmlDrawing1.vml?ContentType=application/vnd.openxmlformats-officedocument.vmlDrawing">
        <DigestMethod Algorithm="http://www.w3.org/2001/04/xmlenc#sha256"/>
        <DigestValue>+WhPajrhJP2F3HUyA16GxEUIIrnlLJbf7437Kf7u1SY=</DigestValue>
      </Reference>
      <Reference URI="/xl/drawings/vmlDrawing2.vml?ContentType=application/vnd.openxmlformats-officedocument.vmlDrawing">
        <DigestMethod Algorithm="http://www.w3.org/2001/04/xmlenc#sha256"/>
        <DigestValue>GGXOm4V3N8M8YcCEwu8AKyJ4EhsJo9OPcnB608e22hw=</DigestValue>
      </Reference>
      <Reference URI="/xl/drawings/vmlDrawing3.vml?ContentType=application/vnd.openxmlformats-officedocument.vmlDrawing">
        <DigestMethod Algorithm="http://www.w3.org/2001/04/xmlenc#sha256"/>
        <DigestValue>3V3evP0CFAhG/dxF0K4C7NfJossNd3tVx15h+4yyWDE=</DigestValue>
      </Reference>
      <Reference URI="/xl/drawings/vmlDrawing4.vml?ContentType=application/vnd.openxmlformats-officedocument.vmlDrawing">
        <DigestMethod Algorithm="http://www.w3.org/2001/04/xmlenc#sha256"/>
        <DigestValue>qo9OtR2mN9xe38st5eEPRD48+gIuqCuoZZ/1fh67lYE=</DigestValue>
      </Reference>
      <Reference URI="/xl/drawings/vmlDrawing5.vml?ContentType=application/vnd.openxmlformats-officedocument.vmlDrawing">
        <DigestMethod Algorithm="http://www.w3.org/2001/04/xmlenc#sha256"/>
        <DigestValue>N16ytUYsbZD225sbgWvhrS6kDD9S9CaJILzN7VUpl40=</DigestValue>
      </Reference>
      <Reference URI="/xl/drawings/vmlDrawing6.vml?ContentType=application/vnd.openxmlformats-officedocument.vmlDrawing">
        <DigestMethod Algorithm="http://www.w3.org/2001/04/xmlenc#sha256"/>
        <DigestValue>2I5Jv22DC7xv7wuIMnBGuDY5wdjiM0NRXSXiYO9Erhw=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vSZS/cjH7RHimtAxUGKZuw3Q0JLMpo541afheXBBsDc=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eFMXdoIRh8gSRvPfmle2REC8m3crQ87J2SeLPMGmpGI=</DigestValue>
      </Reference>
      <Reference URI="/xl/externalLinks/externalLink1.xml?ContentType=application/vnd.openxmlformats-officedocument.spreadsheetml.externalLink+xml">
        <DigestMethod Algorithm="http://www.w3.org/2001/04/xmlenc#sha256"/>
        <DigestValue>ucXOCkYjKJ22eVft+yes8nZvLOEvSL/P43WxX0CFqMc=</DigestValue>
      </Reference>
      <Reference URI="/xl/externalLinks/externalLink2.xml?ContentType=application/vnd.openxmlformats-officedocument.spreadsheetml.externalLink+xml">
        <DigestMethod Algorithm="http://www.w3.org/2001/04/xmlenc#sha256"/>
        <DigestValue>Hkx+1VvWdS1KIhkaMWup5NqpsKmVlAwaxO7rNNJQ0Yg=</DigestValue>
      </Reference>
      <Reference URI="/xl/media/image1.png?ContentType=image/png">
        <DigestMethod Algorithm="http://www.w3.org/2001/04/xmlenc#sha256"/>
        <DigestValue>WR3Yh66Wk0zjO7s7bSMB1/nrTWYHFNKOknD+HQhatSk=</DigestValue>
      </Reference>
      <Reference URI="/xl/media/image2.emf?ContentType=image/x-emf">
        <DigestMethod Algorithm="http://www.w3.org/2001/04/xmlenc#sha256"/>
        <DigestValue>6pON5QuA4cKiy2xWLyy1KX4YBqO4B6T8DuhF9Z4vdhQ=</DigestValue>
      </Reference>
      <Reference URI="/xl/media/image3.emf?ContentType=image/x-emf">
        <DigestMethod Algorithm="http://www.w3.org/2001/04/xmlenc#sha256"/>
        <DigestValue>kiEssbxVdGG3/aKWPZTV2nHcU+lhhyM8tECUz2mpa8c=</DigestValue>
      </Reference>
      <Reference URI="/xl/media/image4.emf?ContentType=image/x-emf">
        <DigestMethod Algorithm="http://www.w3.org/2001/04/xmlenc#sha256"/>
        <DigestValue>0BjIDiV629RUeVbzLdhQzLbfUp6et3i7mOicst8vJu0=</DigestValue>
      </Reference>
      <Reference URI="/xl/media/image5.emf?ContentType=image/x-emf">
        <DigestMethod Algorithm="http://www.w3.org/2001/04/xmlenc#sha256"/>
        <DigestValue>d5IuCooNMSI+RxWcam/zEYduplvKUSyQwHxoPRKhxh4=</DigestValue>
      </Reference>
      <Reference URI="/xl/media/image6.emf?ContentType=image/x-emf">
        <DigestMethod Algorithm="http://www.w3.org/2001/04/xmlenc#sha256"/>
        <DigestValue>rHzzt+hGhP9SORCieRUfz+5Q/uvUznA15sYbs3CAWTo=</DigestValue>
      </Reference>
      <Reference URI="/xl/persons/person.xml?ContentType=application/vnd.ms-excel.person+xml">
        <DigestMethod Algorithm="http://www.w3.org/2001/04/xmlenc#sha256"/>
        <DigestValue>RF8ueQHZJp+1LI9PBRgPXx6+pa2HcpGTV3MEP5UI4/E=</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KV0RERGgdjLzj1q7jGVWM4bY91hGLlP8v/5mjY4cYMk=</DigestValue>
      </Reference>
      <Reference URI="/xl/printerSettings/printerSettings3.bin?ContentType=application/vnd.openxmlformats-officedocument.spreadsheetml.printerSettings">
        <DigestMethod Algorithm="http://www.w3.org/2001/04/xmlenc#sha256"/>
        <DigestValue>KV0RERGgdjLzj1q7jGVWM4bY91hGLlP8v/5mjY4cYMk=</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ohCNFOyxsGnIJf7+q+pQFEG9dnZu2oLPKVdZ/jfZL7M=</DigestValue>
      </Reference>
      <Reference URI="/xl/sharedStrings.xml?ContentType=application/vnd.openxmlformats-officedocument.spreadsheetml.sharedStrings+xml">
        <DigestMethod Algorithm="http://www.w3.org/2001/04/xmlenc#sha256"/>
        <DigestValue>RXF8IDZgpvn6+gXON4uNW1ZphsERAn88PCNYmaiG70A=</DigestValue>
      </Reference>
      <Reference URI="/xl/styles.xml?ContentType=application/vnd.openxmlformats-officedocument.spreadsheetml.styles+xml">
        <DigestMethod Algorithm="http://www.w3.org/2001/04/xmlenc#sha256"/>
        <DigestValue>E0Kd6jY1ulGG6swaqTJRzi2R1NvoGt5/oi74MTs1jfQ=</DigestValue>
      </Reference>
      <Reference URI="/xl/theme/theme1.xml?ContentType=application/vnd.openxmlformats-officedocument.theme+xml">
        <DigestMethod Algorithm="http://www.w3.org/2001/04/xmlenc#sha256"/>
        <DigestValue>YNeH5J+J9RxutazRnaWBrYU5Xm5oQzBJ7Lrr3bNNcJw=</DigestValue>
      </Reference>
      <Reference URI="/xl/threadedComments/threadedComment1.xml?ContentType=application/vnd.ms-excel.threadedcomments+xml">
        <DigestMethod Algorithm="http://www.w3.org/2001/04/xmlenc#sha256"/>
        <DigestValue>OtBkZlheM9ksR1aJG7wSak83kuxHkgCC1bnxXhWLQZc=</DigestValue>
      </Reference>
      <Reference URI="/xl/workbook.xml?ContentType=application/vnd.openxmlformats-officedocument.spreadsheetml.sheet.main+xml">
        <DigestMethod Algorithm="http://www.w3.org/2001/04/xmlenc#sha256"/>
        <DigestValue>JztqJauVGBJ6U0adUtxUuVWHAT1Iv6m9gUfimuJwFHo=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np71fPTAZb/vTQl0OwfpLxIUtBW5L9bs7UaYtwY2920=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3/GIRfe/Lme0JpXLJo9kDx/RElduHEffClh74SR2OJM=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qT5sx4MGKlYsVlPMvPZ4NA1uU2Y3b1rNyw2untB1VZc=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nHPw+5hx4RwGoVpoNjxKF5awpzgTSuyJbHpK6hRN3b8=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4rwWNLPK0pamJeE/tvCTqI+xtVab4KYZFcJzWVO6Kv4=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Xvzr484Ulj/tgpZRSSrr8hE9M97eEcQpRD/iYT6vnao=</DigestValue>
      </Reference>
      <Reference URI="/xl/worksheets/sheet1.xml?ContentType=application/vnd.openxmlformats-officedocument.spreadsheetml.worksheet+xml">
        <DigestMethod Algorithm="http://www.w3.org/2001/04/xmlenc#sha256"/>
        <DigestValue>7soP2O00WWlHybIOLbSLjmGGA20LqOlPfxHvLPyrnjk=</DigestValue>
      </Reference>
      <Reference URI="/xl/worksheets/sheet10.xml?ContentType=application/vnd.openxmlformats-officedocument.spreadsheetml.worksheet+xml">
        <DigestMethod Algorithm="http://www.w3.org/2001/04/xmlenc#sha256"/>
        <DigestValue>i4qXTB5bqS07ArqAwsnB5fLBlsEi7Wk3F5uFtGWmmgM=</DigestValue>
      </Reference>
      <Reference URI="/xl/worksheets/sheet11.xml?ContentType=application/vnd.openxmlformats-officedocument.spreadsheetml.worksheet+xml">
        <DigestMethod Algorithm="http://www.w3.org/2001/04/xmlenc#sha256"/>
        <DigestValue>5IdLPq8EJpz0XIVaOXP+lVwLBX6jAOBVIr9EVOjF4C4=</DigestValue>
      </Reference>
      <Reference URI="/xl/worksheets/sheet12.xml?ContentType=application/vnd.openxmlformats-officedocument.spreadsheetml.worksheet+xml">
        <DigestMethod Algorithm="http://www.w3.org/2001/04/xmlenc#sha256"/>
        <DigestValue>7cgP+oXBiiou4jifEJhosUYKfqq8LGhMttMFFPCire4=</DigestValue>
      </Reference>
      <Reference URI="/xl/worksheets/sheet2.xml?ContentType=application/vnd.openxmlformats-officedocument.spreadsheetml.worksheet+xml">
        <DigestMethod Algorithm="http://www.w3.org/2001/04/xmlenc#sha256"/>
        <DigestValue>8jymr5vyQl73KQY1Hq8rbecJ+if/f2sIDhki00RJZJk=</DigestValue>
      </Reference>
      <Reference URI="/xl/worksheets/sheet3.xml?ContentType=application/vnd.openxmlformats-officedocument.spreadsheetml.worksheet+xml">
        <DigestMethod Algorithm="http://www.w3.org/2001/04/xmlenc#sha256"/>
        <DigestValue>tRbLU2/a0rsav0uVgRJfBAB6Y4pqlkHIrUdVbz+MnpQ=</DigestValue>
      </Reference>
      <Reference URI="/xl/worksheets/sheet4.xml?ContentType=application/vnd.openxmlformats-officedocument.spreadsheetml.worksheet+xml">
        <DigestMethod Algorithm="http://www.w3.org/2001/04/xmlenc#sha256"/>
        <DigestValue>EIDmIbsle0IkqU8XLv68Pu71xIX+CRX/67X2ZS5+C8w=</DigestValue>
      </Reference>
      <Reference URI="/xl/worksheets/sheet5.xml?ContentType=application/vnd.openxmlformats-officedocument.spreadsheetml.worksheet+xml">
        <DigestMethod Algorithm="http://www.w3.org/2001/04/xmlenc#sha256"/>
        <DigestValue>gU6FoCI/zJzzi99oHfktGG3hDXHb3kB4ajHGLrfxyJQ=</DigestValue>
      </Reference>
      <Reference URI="/xl/worksheets/sheet6.xml?ContentType=application/vnd.openxmlformats-officedocument.spreadsheetml.worksheet+xml">
        <DigestMethod Algorithm="http://www.w3.org/2001/04/xmlenc#sha256"/>
        <DigestValue>PIMKH2PWo9ePZQyxcRAbsE2SNFOO6rxftW8KgCekHdg=</DigestValue>
      </Reference>
      <Reference URI="/xl/worksheets/sheet7.xml?ContentType=application/vnd.openxmlformats-officedocument.spreadsheetml.worksheet+xml">
        <DigestMethod Algorithm="http://www.w3.org/2001/04/xmlenc#sha256"/>
        <DigestValue>ALHBTcu+FFuUrxvYtwFlZe8tJseCKX0xjN+fpX1dhNY=</DigestValue>
      </Reference>
      <Reference URI="/xl/worksheets/sheet8.xml?ContentType=application/vnd.openxmlformats-officedocument.spreadsheetml.worksheet+xml">
        <DigestMethod Algorithm="http://www.w3.org/2001/04/xmlenc#sha256"/>
        <DigestValue>q9ezLwa4JmJQnRkFOx2fj4crS0gDTeB+pJ8NHwEzYJs=</DigestValue>
      </Reference>
      <Reference URI="/xl/worksheets/sheet9.xml?ContentType=application/vnd.openxmlformats-officedocument.spreadsheetml.worksheet+xml">
        <DigestMethod Algorithm="http://www.w3.org/2001/04/xmlenc#sha256"/>
        <DigestValue>Cs193Q00NzlorybZo/Z843wMVKrx4rThSPppnkCzxBU=</DigestValue>
      </Reference>
    </Manifest>
    <SignatureProperties>
      <SignatureProperty Id="idSignatureTime" Target="#idPackageSignature">
        <mdssi:SignatureTime xmlns:mdssi="http://schemas.openxmlformats.org/package/2006/digital-signature">
          <mdssi:Format>YYYY-MM-DDThh:mm:ssTZD</mdssi:Format>
          <mdssi:Value>2026-03-24T12:32:25Z</mdssi:Value>
        </mdssi:SignatureTime>
      </SignatureProperty>
    </SignatureProperties>
  </Object>
  <Object Id="idOfficeObject">
    <SignatureProperties>
      <SignatureProperty Id="idOfficeV1Details" Target="#idPackageSignature">
        <SignatureInfoV1 xmlns="http://schemas.microsoft.com/office/2006/digsig">
          <SetupID>{4E6DCD63-C444-4FF3-B310-93D9D1F8CC66}</SetupID>
          <SignatureText>ARIEL REYES</SignatureText>
          <SignatureImage/>
          <SignatureComments/>
          <WindowsVersion>10.0</WindowsVersion>
          <OfficeVersion>16.0.19725/27</OfficeVersion>
          <ApplicationVersion>16.0.19725</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2026-03-24T12:32:25Z</xd:SigningTime>
          <xd:SigningCertificate>
            <xd:Cert>
              <xd:CertDigest>
                <DigestMethod Algorithm="http://www.w3.org/2001/04/xmlenc#sha256"/>
                <DigestValue>oW8NliQ3AA3PCx71r8vJWZ8kDXAo64tzuif+UD6Ik/w=</DigestValue>
              </xd:CertDigest>
              <xd:IssuerSerial>
                <X509IssuerName>C=ES, E=ariel.reyes@py.gt.com, OU=Grant Thornton SA - Paraguay, O=Grant Thornton SA, CN=GERARDO ARIEL REYES SILVA</X509IssuerName>
                <X509SerialNumber>135399665069932225453662</X509SerialNumber>
              </xd:IssuerSerial>
            </xd:Cert>
          </xd:SigningCertificate>
          <xd:SignaturePolicyIdentifier>
            <xd:SignaturePolicyImplied/>
          </xd:SignaturePolicyIdentifier>
        </xd:SignedSignatureProperties>
      </xd:SignedProperties>
    </xd:QualifyingProperties>
  </Object>
  <Object Id="idValidSigLnImg">AQAAAGwAAAAAAAAAAAAAAD8BAACfAAAAAAAAAAAAAACqEwAAywkAACBFTUYAAAEANBoAAKIAAAAGAAAAAAAAAAAAAAAAAAAAgAcAALAEAAAuAQAAvAAAAAAAAAAAAAAAAAAAALCbBABg3g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q6p7QauqekH2AAAABQAAAAkAAABMAAAAAAAAAAAAAAAAAAAA//////////9gAAAAMgA0AC8AMwAvADIAMAAyADY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CrqntBq6p6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J0AAABWAAAAMAAAADsAAABu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J4AAABXAAAAJQAAAAwAAAAEAAAAVAAAAJAAAAAxAAAAOwAAAJwAAABWAAAAAQAAAKuqe0GrqnpBMQAAADsAAAALAAAATAAAAAAAAAAAAAAAAAAAAP//////////ZAAAAEEAUgBJAEUATAAgAFIARQBZAEUAUwCofQ0AAAAMAAAABQAAAAoAAAAJAAAABQAAAAwAAAAKAAAACwAAAAoAAAAL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4AAAADwAAAHYAAAA5AAAAhgAAAAEAAACrqntBq6p6QQ8AAAB2AAAABwAAAEwAAAAAAAAAAAAAAAAAAAD//////////1wAAABBAHUAZABpAHQAbwByAN86CAAAAAcAAAAIAAAAAwAAAAQAAAAIAAAABQAAAEsAAABAAAAAMAAAAAUAAAAgAAAAAQAAAAEAAAAQAAAAAAAAAAAAAABAAQAAoAAAAAAAAAAAAAAAQAEAAKAAAAAlAAAADAAAAAIAAAAnAAAAGAAAAAUAAAAAAAAA////AAAAAAAlAAAADAAAAAUAAABMAAAAZAAAAA4AAACLAAAACgEAAJsAAAAOAAAAiwAAAP0AAAARAAAAIQDwAAAAAAAAAAAAAACAPwAAAAAAAAAAAACAPwAAAAAAAAAAAAAAAAAAAAAAAAAAAAAAAAAAAAAAAAAAJQAAAAwAAAAAAACAKAAAAAwAAAAFAAAAJQAAAAwAAAABAAAAGAAAAAwAAAAAAAAAEgAAAAwAAAABAAAAFgAAAAwAAAAAAAAAVAAAADABAAAPAAAAiwAAAAkBAACbAAAAAQAAAKuqe0GrqnpBDwAAAIsAAAAmAAAATAAAAAQAAAAOAAAAiwAAAAsBAACcAAAAmAAAAEYAaQByAG0AYQBkAG8AIABwAG8AcgA6ACAARwBFAFIAQQBSAEQATwAgAEEAUgBJAEUATAAgAFIARQBZAEUAUwAgAFMASQBMAFYAQQAGAAAAAwAAAAUAAAALAAAABwAAAAgAAAAIAAAABAAAAAgAAAAIAAAABQAAAAMAAAAEAAAACQAAAAcAAAAIAAAACAAAAAgAAAAJAAAACgAAAAQAAAAIAAAACAAAAAMAAAAHAAAABgAAAAQAAAAIAAAABwAAAAcAAAAHAAAABwAAAAQAAAAHAAAAAwAAAAYAAAAIAAAACAAAABYAAAAMAAAAAAAAACUAAAAMAAAAAgAAAA4AAAAUAAAAAAAAABAAAAAUAAAA</Object>
  <Object Id="idInvalidSigLnImg">AQAAAGwAAAAAAAAAAAAAAD8BAACfAAAAAAAAAAAAAACqEwAAywkAACBFTUYAAAEApB8AAKkAAAAGAAAAAAAAAAAAAAAAAAAAgAcAALAEAAAuAQAAvAAAAAAAAAAAAAAAAAAAALCbBABg3g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q6p7QauqekExAAAABQAAAA8AAABMAAAAAAAAAAAAAAAAAAAA//////////9sAAAARgBpAHIAbQBhACAAbgBvACAAdgDhAGwAaQBkAGEAAAAGAAAAAwAAAAUAAAALAAAABwAAAAQAAAAHAAAACAAAAAQAAAAGAAAABwAAAAMAAAADAAAACA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CrqntBq6p6QQwAAABbAAAAAQAAAEwAAAAEAAAACwAAADcAAAAiAAAAWwAAAFAAAABYAGg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J0AAABWAAAAMAAAADsAAABu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J4AAABXAAAAJQAAAAwAAAAEAAAAVAAAAJAAAAAxAAAAOwAAAJwAAABWAAAAAQAAAKuqe0GrqnpBMQAAADsAAAALAAAATAAAAAAAAAAAAAAAAAAAAP//////////ZAAAAEEAUgBJAEUATAAgAFIARQBZAEUAUwAAAA0AAAAMAAAABQAAAAoAAAAJAAAABQAAAAwAAAAKAAAACwAAAAoAAAAL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4AAAADwAAAHYAAAA5AAAAhgAAAAEAAACrqntBq6p6QQ8AAAB2AAAABwAAAEwAAAAAAAAAAAAAAAAAAAD//////////1wAAABBAHUAZABpAHQAbwByAAAACAAAAAcAAAAIAAAAAwAAAAQAAAAIAAAABQAAAEsAAABAAAAAMAAAAAUAAAAgAAAAAQAAAAEAAAAQAAAAAAAAAAAAAABAAQAAoAAAAAAAAAAAAAAAQAEAAKAAAAAlAAAADAAAAAIAAAAnAAAAGAAAAAUAAAAAAAAA////AAAAAAAlAAAADAAAAAUAAABMAAAAZAAAAA4AAACLAAAACgEAAJsAAAAOAAAAiwAAAP0AAAARAAAAIQDwAAAAAAAAAAAAAACAPwAAAAAAAAAAAACAPwAAAAAAAAAAAAAAAAAAAAAAAAAAAAAAAAAAAAAAAAAAJQAAAAwAAAAAAACAKAAAAAwAAAAFAAAAJQAAAAwAAAABAAAAGAAAAAwAAAAAAAAAEgAAAAwAAAABAAAAFgAAAAwAAAAAAAAAVAAAADABAAAPAAAAiwAAAAkBAACbAAAAAQAAAKuqe0GrqnpBDwAAAIsAAAAmAAAATAAAAAQAAAAOAAAAiwAAAAsBAACcAAAAmAAAAEYAaQByAG0AYQBkAG8AIABwAG8AcgA6ACAARwBFAFIAQQBSAEQATwAgAEEAUgBJAEUATAAgAFIARQBZAEUAUwAgAFMASQBMAFYAQQAGAAAAAwAAAAUAAAALAAAABwAAAAgAAAAIAAAABAAAAAgAAAAIAAAABQAAAAMAAAAEAAAACQAAAAcAAAAIAAAACAAAAAgAAAAJAAAACgAAAAQAAAAIAAAACAAAAAMAAAAHAAAABgAAAAQAAAAIAAAABwAAAAcAAAAHAAAABwAAAAQAAAAHAAAAAwAAAAYAAAAIAAAACAAAABYAAAAMAAAAAAAAACUAAAAMAAAAAgAAAA4AAAAUAAAAAAAAABAAAAAUAAAA</Object>
</Signature>
</file>

<file path=_xmlsignatures/sig25.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0AsOB815/v0N3zQKf+2EF1LFJgjDpz2z5ED+VUlGs6M=</DigestValue>
    </Reference>
    <Reference Type="http://www.w3.org/2000/09/xmldsig#Object" URI="#idOfficeObject">
      <DigestMethod Algorithm="http://www.w3.org/2001/04/xmlenc#sha256"/>
      <DigestValue>Ws2z3OYF68+NjeMPl40jv5wn7dSZw26/Q5Z8yX8+41Y=</DigestValue>
    </Reference>
    <Reference Type="http://uri.etsi.org/01903#SignedProperties" URI="#idSignedProperties">
      <Transforms>
        <Transform Algorithm="http://www.w3.org/TR/2001/REC-xml-c14n-20010315"/>
      </Transforms>
      <DigestMethod Algorithm="http://www.w3.org/2001/04/xmlenc#sha256"/>
      <DigestValue>T8L9iSZH4JFf0lQlFvHtrWFFiFn1KqFun2fLVLvl3KA=</DigestValue>
    </Reference>
    <Reference Type="http://www.w3.org/2000/09/xmldsig#Object" URI="#idValidSigLnImg">
      <DigestMethod Algorithm="http://www.w3.org/2001/04/xmlenc#sha256"/>
      <DigestValue>t8ysDT9z9OFjmqP3e53mEhdMrDpugvAu+mPRfj+b5Jw=</DigestValue>
    </Reference>
    <Reference Type="http://www.w3.org/2000/09/xmldsig#Object" URI="#idInvalidSigLnImg">
      <DigestMethod Algorithm="http://www.w3.org/2001/04/xmlenc#sha256"/>
      <DigestValue>fue/x8N493FqZHS7FLPspERw47e2yP4T32wwGyWT2WM=</DigestValue>
    </Reference>
  </SignedInfo>
  <SignatureValue>rwV7yzL1fXfgfot2ivHZSJ6/mDiAvWKYo1HF20oFY8FeLm2IcqnzME6kMdn8CbdGDDdQgxbVGIIT
ll5BsihcxWR2kB6RegD2p9Zxzymza4x7ZNmJtC8ryl+22L+25TBK/BXev8weKsb3vOMrVWleBLez
NFmqXnfaLqqt03s1hXb4g1cgUIcSZ/6xYj98DuHVlHYpn9GnLvoYj4CW5OjmkLeOn5EEGLGOrtQY
RO2hsUPcWuU5ekDOyuSsb4mmINZal9MyOQvE5dPFDYb4TFO4cvpOSOeTtrAoXRxVOAFunAvj7mQB
6/xis99tVX+6SRd9ML7gRetMJwQbZFngnbkslw==</SignatureValue>
  <KeyInfo>
    <X509Data>
      <X509Certificate>MIID2jCCAsKgAwIBAgIKHKwH0jLusFNeXjANBgkqhkiG9w0BAQsFADCBmjEiMCAGA1UEAxMZR0VSQVJETyBBUklFTCBSRVlFUyBTSUxWQTEaMBgGA1UEChMRR3JhbnQgVGhvcm50b24gU0ExJTAjBgNVBAsTHEdyYW50IFRob3JudG9uIFNBIC0gUGFyYWd1YXkxJDAiBgkqhkiG9w0BCQEWFWFyaWVsLnJleWVzQHB5Lmd0LmNvbTELMAkGA1UEBhMCRVMwHhcNMjYwMjE2MTQ1MTM1WhcNMzEwMjE2MTQ1MTM1WjCBmjEiMCAGA1UEAxMZR0VSQVJETyBBUklFTCBSRVlFUyBTSUxWQTEaMBgGA1UEChMRR3JhbnQgVGhvcm50b24gU0ExJTAjBgNVBAsTHEdyYW50IFRob3JudG9uIFNBIC0gUGFyYWd1YXkxJDAiBgkqhkiG9w0BCQEWFWFyaWVsLnJleWVzQHB5Lmd0LmNvbTELMAkGA1UEBhMCRVMwggEiMA0GCSqGSIb3DQEBAQUAA4IBDwAwggEKAoIBAQDR8XmG79NCxOfrfwEehfrHnH4y/NDRZKhDN3S5PLL/iIv9UiedFkL3DkF4zKUqu94zR2vCtqu1jWTwaU1Ksunj5DDXFN54zdVela0a7XKQAjBGkqLr0wvWXNs18D6OBIQiEKiGbq+zH5VzUKcUYK+GhBwelEnzo2poMW9xEgjJLj+zblG57l2vnrh1KR32j1vE2ZSHaRFgqLKgDQyV8GYLjZGQjwtkNH8IF0H72uc2hLJxv5xCucK+pOaQLXU57ZjxoemBIYr14NR4WcycO2LtsMJ2vNEQnG/kPYM3c677DOI32lnCnRcA3MK9GabBryTCTytXMglfCfrXhs85k70dAgMBAAGjIDAeMA8GCSqGSIb3LwEBCgQCBQAwCwYDVR0PBAQDAgeAMA0GCSqGSIb3DQEBCwUAA4IBAQDFfEz8d+X+l8/VWsdZbb/idKa6IhvNYT+QfCQy9XSuDWEoq0pQTHddwj90JFdeWQS9+5hZB2LuDfUoCMDy0r/GxE9Y6n4h8TUYo0Qx2/Gqb/nApTBsMk56cqt4CPDmoDA2Pfs3ZdgXTkVWPSMrm64vsaOp/na0U4hXEKdb82MryiSbcNiicUqeyOk9o4vYtWKw2kC9aWarcoOcpzV/+YsBEgDfIgkrFXxn5zerefXQRoAPTAXRAeqORv3GVhljIusoQP6YnsbrpsV3i5UALU30ZiSnO7eLAuB4RRAmfMp+OKr1NPvmaXWo3I9/SIGrGHDSjbPfk4PuO0PablgDMaB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xwBNfkTqW2zGPdOu0x4yCMuLWzX6XxW15KU0QNrxUW8=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PNoOtzGAngUL6s+tgIUOn9z3qrUg1S/iJNtyWMm5dFY=</DigestValue>
      </Reference>
      <Reference URI="/xl/calcChain.xml?ContentType=application/vnd.openxmlformats-officedocument.spreadsheetml.calcChain+xml">
        <DigestMethod Algorithm="http://www.w3.org/2001/04/xmlenc#sha256"/>
        <DigestValue>39tVIsVpzSHIH7etg51vV0YmpYSicYu+yOse9+MocJ4=</DigestValue>
      </Reference>
      <Reference URI="/xl/comments1.xml?ContentType=application/vnd.openxmlformats-officedocument.spreadsheetml.comments+xml">
        <DigestMethod Algorithm="http://www.w3.org/2001/04/xmlenc#sha256"/>
        <DigestValue>ePZPdCw9MG1/zy2olSiAd702VGx5Gp38zKBuh7XVzcs=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fELFnqMc531iehO8E10qUnjU3FFGSSVfKvsVGL702GU=</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iEn2xOWNYn26ijfC0eiHkhdZ8bnQfF/urEn/nw4TNYI=</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iEn2xOWNYn26ijfC0eiHkhdZ8bnQfF/urEn/nw4TNYI=</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iEn2xOWNYn26ijfC0eiHkhdZ8bnQfF/urEn/nw4TNYI=</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iEn2xOWNYn26ijfC0eiHkhdZ8bnQfF/urEn/nw4TNYI=</DigestValue>
      </Reference>
      <Reference URI="/xl/drawings/drawing1.xml?ContentType=application/vnd.openxmlformats-officedocument.drawing+xml">
        <DigestMethod Algorithm="http://www.w3.org/2001/04/xmlenc#sha256"/>
        <DigestValue>zcxcu2VbT5JOC7w1YGQkNDHAF2PqR26VDQGGDBbjiWU=</DigestValue>
      </Reference>
      <Reference URI="/xl/drawings/drawing2.xml?ContentType=application/vnd.openxmlformats-officedocument.drawing+xml">
        <DigestMethod Algorithm="http://www.w3.org/2001/04/xmlenc#sha256"/>
        <DigestValue>0JvWpDNzZ7g7G0Isv+aN7EoHtNEu1m09/hHIM4pnJ3w=</DigestValue>
      </Reference>
      <Reference URI="/xl/drawings/drawing3.xml?ContentType=application/vnd.openxmlformats-officedocument.drawing+xml">
        <DigestMethod Algorithm="http://www.w3.org/2001/04/xmlenc#sha256"/>
        <DigestValue>I3NIlNcdlOB3y4x+L2kFUkvYGY92SZ3E7jFoBuo86R8=</DigestValue>
      </Reference>
      <Reference URI="/xl/drawings/drawing4.xml?ContentType=application/vnd.openxmlformats-officedocument.drawing+xml">
        <DigestMethod Algorithm="http://www.w3.org/2001/04/xmlenc#sha256"/>
        <DigestValue>hFyIEKtNPJRI1WNlVexsV4fCC1hcH8m5cdDbNQ0WnsA=</DigestValue>
      </Reference>
      <Reference URI="/xl/drawings/drawing5.xml?ContentType=application/vnd.openxmlformats-officedocument.drawing+xml">
        <DigestMethod Algorithm="http://www.w3.org/2001/04/xmlenc#sha256"/>
        <DigestValue>DFROn0Py5t1Xyv0hj5Nng9mu5HNIb5YHd0GYP0VZNfQ=</DigestValue>
      </Reference>
      <Reference URI="/xl/drawings/vmlDrawing1.vml?ContentType=application/vnd.openxmlformats-officedocument.vmlDrawing">
        <DigestMethod Algorithm="http://www.w3.org/2001/04/xmlenc#sha256"/>
        <DigestValue>+WhPajrhJP2F3HUyA16GxEUIIrnlLJbf7437Kf7u1SY=</DigestValue>
      </Reference>
      <Reference URI="/xl/drawings/vmlDrawing2.vml?ContentType=application/vnd.openxmlformats-officedocument.vmlDrawing">
        <DigestMethod Algorithm="http://www.w3.org/2001/04/xmlenc#sha256"/>
        <DigestValue>GGXOm4V3N8M8YcCEwu8AKyJ4EhsJo9OPcnB608e22hw=</DigestValue>
      </Reference>
      <Reference URI="/xl/drawings/vmlDrawing3.vml?ContentType=application/vnd.openxmlformats-officedocument.vmlDrawing">
        <DigestMethod Algorithm="http://www.w3.org/2001/04/xmlenc#sha256"/>
        <DigestValue>3V3evP0CFAhG/dxF0K4C7NfJossNd3tVx15h+4yyWDE=</DigestValue>
      </Reference>
      <Reference URI="/xl/drawings/vmlDrawing4.vml?ContentType=application/vnd.openxmlformats-officedocument.vmlDrawing">
        <DigestMethod Algorithm="http://www.w3.org/2001/04/xmlenc#sha256"/>
        <DigestValue>qo9OtR2mN9xe38st5eEPRD48+gIuqCuoZZ/1fh67lYE=</DigestValue>
      </Reference>
      <Reference URI="/xl/drawings/vmlDrawing5.vml?ContentType=application/vnd.openxmlformats-officedocument.vmlDrawing">
        <DigestMethod Algorithm="http://www.w3.org/2001/04/xmlenc#sha256"/>
        <DigestValue>N16ytUYsbZD225sbgWvhrS6kDD9S9CaJILzN7VUpl40=</DigestValue>
      </Reference>
      <Reference URI="/xl/drawings/vmlDrawing6.vml?ContentType=application/vnd.openxmlformats-officedocument.vmlDrawing">
        <DigestMethod Algorithm="http://www.w3.org/2001/04/xmlenc#sha256"/>
        <DigestValue>2I5Jv22DC7xv7wuIMnBGuDY5wdjiM0NRXSXiYO9Erhw=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vSZS/cjH7RHimtAxUGKZuw3Q0JLMpo541afheXBBsDc=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eFMXdoIRh8gSRvPfmle2REC8m3crQ87J2SeLPMGmpGI=</DigestValue>
      </Reference>
      <Reference URI="/xl/externalLinks/externalLink1.xml?ContentType=application/vnd.openxmlformats-officedocument.spreadsheetml.externalLink+xml">
        <DigestMethod Algorithm="http://www.w3.org/2001/04/xmlenc#sha256"/>
        <DigestValue>ucXOCkYjKJ22eVft+yes8nZvLOEvSL/P43WxX0CFqMc=</DigestValue>
      </Reference>
      <Reference URI="/xl/externalLinks/externalLink2.xml?ContentType=application/vnd.openxmlformats-officedocument.spreadsheetml.externalLink+xml">
        <DigestMethod Algorithm="http://www.w3.org/2001/04/xmlenc#sha256"/>
        <DigestValue>Hkx+1VvWdS1KIhkaMWup5NqpsKmVlAwaxO7rNNJQ0Yg=</DigestValue>
      </Reference>
      <Reference URI="/xl/media/image1.png?ContentType=image/png">
        <DigestMethod Algorithm="http://www.w3.org/2001/04/xmlenc#sha256"/>
        <DigestValue>WR3Yh66Wk0zjO7s7bSMB1/nrTWYHFNKOknD+HQhatSk=</DigestValue>
      </Reference>
      <Reference URI="/xl/media/image2.emf?ContentType=image/x-emf">
        <DigestMethod Algorithm="http://www.w3.org/2001/04/xmlenc#sha256"/>
        <DigestValue>6pON5QuA4cKiy2xWLyy1KX4YBqO4B6T8DuhF9Z4vdhQ=</DigestValue>
      </Reference>
      <Reference URI="/xl/media/image3.emf?ContentType=image/x-emf">
        <DigestMethod Algorithm="http://www.w3.org/2001/04/xmlenc#sha256"/>
        <DigestValue>kiEssbxVdGG3/aKWPZTV2nHcU+lhhyM8tECUz2mpa8c=</DigestValue>
      </Reference>
      <Reference URI="/xl/media/image4.emf?ContentType=image/x-emf">
        <DigestMethod Algorithm="http://www.w3.org/2001/04/xmlenc#sha256"/>
        <DigestValue>0BjIDiV629RUeVbzLdhQzLbfUp6et3i7mOicst8vJu0=</DigestValue>
      </Reference>
      <Reference URI="/xl/media/image5.emf?ContentType=image/x-emf">
        <DigestMethod Algorithm="http://www.w3.org/2001/04/xmlenc#sha256"/>
        <DigestValue>d5IuCooNMSI+RxWcam/zEYduplvKUSyQwHxoPRKhxh4=</DigestValue>
      </Reference>
      <Reference URI="/xl/media/image6.emf?ContentType=image/x-emf">
        <DigestMethod Algorithm="http://www.w3.org/2001/04/xmlenc#sha256"/>
        <DigestValue>rHzzt+hGhP9SORCieRUfz+5Q/uvUznA15sYbs3CAWTo=</DigestValue>
      </Reference>
      <Reference URI="/xl/persons/person.xml?ContentType=application/vnd.ms-excel.person+xml">
        <DigestMethod Algorithm="http://www.w3.org/2001/04/xmlenc#sha256"/>
        <DigestValue>RF8ueQHZJp+1LI9PBRgPXx6+pa2HcpGTV3MEP5UI4/E=</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KV0RERGgdjLzj1q7jGVWM4bY91hGLlP8v/5mjY4cYMk=</DigestValue>
      </Reference>
      <Reference URI="/xl/printerSettings/printerSettings3.bin?ContentType=application/vnd.openxmlformats-officedocument.spreadsheetml.printerSettings">
        <DigestMethod Algorithm="http://www.w3.org/2001/04/xmlenc#sha256"/>
        <DigestValue>KV0RERGgdjLzj1q7jGVWM4bY91hGLlP8v/5mjY4cYMk=</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ohCNFOyxsGnIJf7+q+pQFEG9dnZu2oLPKVdZ/jfZL7M=</DigestValue>
      </Reference>
      <Reference URI="/xl/sharedStrings.xml?ContentType=application/vnd.openxmlformats-officedocument.spreadsheetml.sharedStrings+xml">
        <DigestMethod Algorithm="http://www.w3.org/2001/04/xmlenc#sha256"/>
        <DigestValue>RXF8IDZgpvn6+gXON4uNW1ZphsERAn88PCNYmaiG70A=</DigestValue>
      </Reference>
      <Reference URI="/xl/styles.xml?ContentType=application/vnd.openxmlformats-officedocument.spreadsheetml.styles+xml">
        <DigestMethod Algorithm="http://www.w3.org/2001/04/xmlenc#sha256"/>
        <DigestValue>E0Kd6jY1ulGG6swaqTJRzi2R1NvoGt5/oi74MTs1jfQ=</DigestValue>
      </Reference>
      <Reference URI="/xl/theme/theme1.xml?ContentType=application/vnd.openxmlformats-officedocument.theme+xml">
        <DigestMethod Algorithm="http://www.w3.org/2001/04/xmlenc#sha256"/>
        <DigestValue>YNeH5J+J9RxutazRnaWBrYU5Xm5oQzBJ7Lrr3bNNcJw=</DigestValue>
      </Reference>
      <Reference URI="/xl/threadedComments/threadedComment1.xml?ContentType=application/vnd.ms-excel.threadedcomments+xml">
        <DigestMethod Algorithm="http://www.w3.org/2001/04/xmlenc#sha256"/>
        <DigestValue>OtBkZlheM9ksR1aJG7wSak83kuxHkgCC1bnxXhWLQZc=</DigestValue>
      </Reference>
      <Reference URI="/xl/workbook.xml?ContentType=application/vnd.openxmlformats-officedocument.spreadsheetml.sheet.main+xml">
        <DigestMethod Algorithm="http://www.w3.org/2001/04/xmlenc#sha256"/>
        <DigestValue>JztqJauVGBJ6U0adUtxUuVWHAT1Iv6m9gUfimuJwFHo=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np71fPTAZb/vTQl0OwfpLxIUtBW5L9bs7UaYtwY2920=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3/GIRfe/Lme0JpXLJo9kDx/RElduHEffClh74SR2OJM=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qT5sx4MGKlYsVlPMvPZ4NA1uU2Y3b1rNyw2untB1VZc=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nHPw+5hx4RwGoVpoNjxKF5awpzgTSuyJbHpK6hRN3b8=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4rwWNLPK0pamJeE/tvCTqI+xtVab4KYZFcJzWVO6Kv4=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Xvzr484Ulj/tgpZRSSrr8hE9M97eEcQpRD/iYT6vnao=</DigestValue>
      </Reference>
      <Reference URI="/xl/worksheets/sheet1.xml?ContentType=application/vnd.openxmlformats-officedocument.spreadsheetml.worksheet+xml">
        <DigestMethod Algorithm="http://www.w3.org/2001/04/xmlenc#sha256"/>
        <DigestValue>7soP2O00WWlHybIOLbSLjmGGA20LqOlPfxHvLPyrnjk=</DigestValue>
      </Reference>
      <Reference URI="/xl/worksheets/sheet10.xml?ContentType=application/vnd.openxmlformats-officedocument.spreadsheetml.worksheet+xml">
        <DigestMethod Algorithm="http://www.w3.org/2001/04/xmlenc#sha256"/>
        <DigestValue>i4qXTB5bqS07ArqAwsnB5fLBlsEi7Wk3F5uFtGWmmgM=</DigestValue>
      </Reference>
      <Reference URI="/xl/worksheets/sheet11.xml?ContentType=application/vnd.openxmlformats-officedocument.spreadsheetml.worksheet+xml">
        <DigestMethod Algorithm="http://www.w3.org/2001/04/xmlenc#sha256"/>
        <DigestValue>5IdLPq8EJpz0XIVaOXP+lVwLBX6jAOBVIr9EVOjF4C4=</DigestValue>
      </Reference>
      <Reference URI="/xl/worksheets/sheet12.xml?ContentType=application/vnd.openxmlformats-officedocument.spreadsheetml.worksheet+xml">
        <DigestMethod Algorithm="http://www.w3.org/2001/04/xmlenc#sha256"/>
        <DigestValue>7cgP+oXBiiou4jifEJhosUYKfqq8LGhMttMFFPCire4=</DigestValue>
      </Reference>
      <Reference URI="/xl/worksheets/sheet2.xml?ContentType=application/vnd.openxmlformats-officedocument.spreadsheetml.worksheet+xml">
        <DigestMethod Algorithm="http://www.w3.org/2001/04/xmlenc#sha256"/>
        <DigestValue>8jymr5vyQl73KQY1Hq8rbecJ+if/f2sIDhki00RJZJk=</DigestValue>
      </Reference>
      <Reference URI="/xl/worksheets/sheet3.xml?ContentType=application/vnd.openxmlformats-officedocument.spreadsheetml.worksheet+xml">
        <DigestMethod Algorithm="http://www.w3.org/2001/04/xmlenc#sha256"/>
        <DigestValue>tRbLU2/a0rsav0uVgRJfBAB6Y4pqlkHIrUdVbz+MnpQ=</DigestValue>
      </Reference>
      <Reference URI="/xl/worksheets/sheet4.xml?ContentType=application/vnd.openxmlformats-officedocument.spreadsheetml.worksheet+xml">
        <DigestMethod Algorithm="http://www.w3.org/2001/04/xmlenc#sha256"/>
        <DigestValue>EIDmIbsle0IkqU8XLv68Pu71xIX+CRX/67X2ZS5+C8w=</DigestValue>
      </Reference>
      <Reference URI="/xl/worksheets/sheet5.xml?ContentType=application/vnd.openxmlformats-officedocument.spreadsheetml.worksheet+xml">
        <DigestMethod Algorithm="http://www.w3.org/2001/04/xmlenc#sha256"/>
        <DigestValue>gU6FoCI/zJzzi99oHfktGG3hDXHb3kB4ajHGLrfxyJQ=</DigestValue>
      </Reference>
      <Reference URI="/xl/worksheets/sheet6.xml?ContentType=application/vnd.openxmlformats-officedocument.spreadsheetml.worksheet+xml">
        <DigestMethod Algorithm="http://www.w3.org/2001/04/xmlenc#sha256"/>
        <DigestValue>PIMKH2PWo9ePZQyxcRAbsE2SNFOO6rxftW8KgCekHdg=</DigestValue>
      </Reference>
      <Reference URI="/xl/worksheets/sheet7.xml?ContentType=application/vnd.openxmlformats-officedocument.spreadsheetml.worksheet+xml">
        <DigestMethod Algorithm="http://www.w3.org/2001/04/xmlenc#sha256"/>
        <DigestValue>ALHBTcu+FFuUrxvYtwFlZe8tJseCKX0xjN+fpX1dhNY=</DigestValue>
      </Reference>
      <Reference URI="/xl/worksheets/sheet8.xml?ContentType=application/vnd.openxmlformats-officedocument.spreadsheetml.worksheet+xml">
        <DigestMethod Algorithm="http://www.w3.org/2001/04/xmlenc#sha256"/>
        <DigestValue>q9ezLwa4JmJQnRkFOx2fj4crS0gDTeB+pJ8NHwEzYJs=</DigestValue>
      </Reference>
      <Reference URI="/xl/worksheets/sheet9.xml?ContentType=application/vnd.openxmlformats-officedocument.spreadsheetml.worksheet+xml">
        <DigestMethod Algorithm="http://www.w3.org/2001/04/xmlenc#sha256"/>
        <DigestValue>Cs193Q00NzlorybZo/Z843wMVKrx4rThSPppnkCzxBU=</DigestValue>
      </Reference>
    </Manifest>
    <SignatureProperties>
      <SignatureProperty Id="idSignatureTime" Target="#idPackageSignature">
        <mdssi:SignatureTime xmlns:mdssi="http://schemas.openxmlformats.org/package/2006/digital-signature">
          <mdssi:Format>YYYY-MM-DDThh:mm:ssTZD</mdssi:Format>
          <mdssi:Value>2026-03-24T12:32:42Z</mdssi:Value>
        </mdssi:SignatureTime>
      </SignatureProperty>
    </SignatureProperties>
  </Object>
  <Object Id="idOfficeObject">
    <SignatureProperties>
      <SignatureProperty Id="idOfficeV1Details" Target="#idPackageSignature">
        <SignatureInfoV1 xmlns="http://schemas.microsoft.com/office/2006/digsig">
          <SetupID>{685B3A12-8D4E-4128-A7AA-5D2E6D2A5B50}</SetupID>
          <SignatureText>ARIEL REYES </SignatureText>
          <SignatureImage/>
          <SignatureComments/>
          <WindowsVersion>10.0</WindowsVersion>
          <OfficeVersion>16.0.19725/27</OfficeVersion>
          <ApplicationVersion>16.0.19725</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2026-03-24T12:32:42Z</xd:SigningTime>
          <xd:SigningCertificate>
            <xd:Cert>
              <xd:CertDigest>
                <DigestMethod Algorithm="http://www.w3.org/2001/04/xmlenc#sha256"/>
                <DigestValue>oW8NliQ3AA3PCx71r8vJWZ8kDXAo64tzuif+UD6Ik/w=</DigestValue>
              </xd:CertDigest>
              <xd:IssuerSerial>
                <X509IssuerName>C=ES, E=ariel.reyes@py.gt.com, OU=Grant Thornton SA - Paraguay, O=Grant Thornton SA, CN=GERARDO ARIEL REYES SILVA</X509IssuerName>
                <X509SerialNumber>135399665069932225453662</X509SerialNumber>
              </xd:IssuerSerial>
            </xd:Cert>
          </xd:SigningCertificate>
          <xd:SignaturePolicyIdentifier>
            <xd:SignaturePolicyImplied/>
          </xd:SignaturePolicyIdentifier>
        </xd:SignedSignatureProperties>
      </xd:SignedProperties>
    </xd:QualifyingProperties>
  </Object>
  <Object Id="idValidSigLnImg">AQAAAGwAAAAAAAAAAAAAAD8BAACfAAAAAAAAAAAAAACqEwAAywkAACBFTUYAAAEAOBoAAKIAAAAGAAAAAAAAAAAAAAAAAAAAgAcAALAEAAAuAQAAvAAAAAAAAAAAAAAAAAAAALCbBABg3g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q6p7QauqekH2AAAABQAAAAkAAABMAAAAAAAAAAAAAAAAAAAA//////////9gAAAAMgA0AC8AMwAvADIAMAAyADY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CrqntBq6p6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IAAABWAAAAMAAAADsAAABz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MAAABXAAAAJQAAAAwAAAAEAAAAVAAAAJQAAAAxAAAAOwAAAKEAAABWAAAAAQAAAKuqe0GrqnpBMQAAADsAAAAMAAAATAAAAAAAAAAAAAAAAAAAAP//////////ZAAAAEEAUgBJAEUATAAgAFIARQBZAEUAUwAgAA0AAAAMAAAABQAAAAoAAAAJAAAABQAAAAwAAAAKAAAACwAAAAoAAAALAAAAB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eAAAAA8AAAB2AAAAOQAAAIYAAAABAAAAq6p7QauqekEPAAAAdgAAAAcAAABMAAAAAAAAAAAAAAAAAAAA//////////9cAAAAQQB1AGQAaQB0AG8AcgAAAAgAAAAHAAAACAAAAAMAAAAEAAAACAAAAAUAAABLAAAAQAAAADAAAAAFAAAAIAAAAAEAAAABAAAAEAAAAAAAAAAAAAAAQAEAAKAAAAAAAAAAAAAAAEABAACgAAAAJQAAAAwAAAACAAAAJwAAABgAAAAFAAAAAAAAAP///wAAAAAAJQAAAAwAAAAFAAAATAAAAGQAAAAOAAAAiwAAAAoBAACbAAAADgAAAIsAAAD9AAAAEQAAACEA8AAAAAAAAAAAAAAAgD8AAAAAAAAAAAAAgD8AAAAAAAAAAAAAAAAAAAAAAAAAAAAAAAAAAAAAAAAAACUAAAAMAAAAAAAAgCgAAAAMAAAABQAAACUAAAAMAAAAAQAAABgAAAAMAAAAAAAAABIAAAAMAAAAAQAAABYAAAAMAAAAAAAAAFQAAAAwAQAADwAAAIsAAAAJAQAAmwAAAAEAAACrqntBq6p6QQ8AAACLAAAAJgAAAEwAAAAEAAAADgAAAIsAAAALAQAAnAAAAJgAAABGAGkAcgBtAGEAZABvACAAcABvAHIAOgAgAEcARQBSAEEAUgBEAE8AIABBAFIASQBFAEwAIABSAEUAWQBFAFMAIABTAEkATABWAEEABgAAAAMAAAAFAAAACwAAAAcAAAAIAAAACAAAAAQAAAAIAAAACAAAAAUAAAADAAAABAAAAAkAAAAHAAAACAAAAAgAAAAIAAAACQAAAAoAAAAEAAAACAAAAAgAAAADAAAABwAAAAYAAAAEAAAACAAAAAcAAAAHAAAABwAAAAcAAAAEAAAABwAAAAMAAAAGAAAACAAAAAgAAAAWAAAADAAAAAAAAAAlAAAADAAAAAIAAAAOAAAAFAAAAAAAAAAQAAAAFAAAAA==</Object>
  <Object Id="idInvalidSigLnImg">AQAAAGwAAAAAAAAAAAAAAD8BAACfAAAAAAAAAAAAAACqEwAAywkAACBFTUYAAAEAqB8AAKkAAAAGAAAAAAAAAAAAAAAAAAAAgAcAALAEAAAuAQAAvAAAAAAAAAAAAAAAAAAAALCbBABg3g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q6p7QauqekExAAAABQAAAA8AAABMAAAAAAAAAAAAAAAAAAAA//////////9sAAAARgBpAHIAbQBhACAAbgBvACAAdgDhAGwAaQBkAGEAAAAGAAAAAwAAAAUAAAALAAAABwAAAAQAAAAHAAAACAAAAAQAAAAGAAAABwAAAAMAAAADAAAACA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CrqntBq6p6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IAAABWAAAAMAAAADsAAABz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MAAABXAAAAJQAAAAwAAAAEAAAAVAAAAJQAAAAxAAAAOwAAAKEAAABWAAAAAQAAAKuqe0GrqnpBMQAAADsAAAAMAAAATAAAAAAAAAAAAAAAAAAAAP//////////ZAAAAEEAUgBJAEUATAAgAFIARQBZAEUAUwAgAA0AAAAMAAAABQAAAAoAAAAJAAAABQAAAAwAAAAKAAAACwAAAAoAAAALAAAAB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eAAAAA8AAAB2AAAAOQAAAIYAAAABAAAAq6p7QauqekEPAAAAdgAAAAcAAABMAAAAAAAAAAAAAAAAAAAA//////////9cAAAAQQB1AGQAaQB0AG8AcgAAAAgAAAAHAAAACAAAAAMAAAAEAAAACAAAAAUAAABLAAAAQAAAADAAAAAFAAAAIAAAAAEAAAABAAAAEAAAAAAAAAAAAAAAQAEAAKAAAAAAAAAAAAAAAEABAACgAAAAJQAAAAwAAAACAAAAJwAAABgAAAAFAAAAAAAAAP///wAAAAAAJQAAAAwAAAAFAAAATAAAAGQAAAAOAAAAiwAAAAoBAACbAAAADgAAAIsAAAD9AAAAEQAAACEA8AAAAAAAAAAAAAAAgD8AAAAAAAAAAAAAgD8AAAAAAAAAAAAAAAAAAAAAAAAAAAAAAAAAAAAAAAAAACUAAAAMAAAAAAAAgCgAAAAMAAAABQAAACUAAAAMAAAAAQAAABgAAAAMAAAAAAAAABIAAAAMAAAAAQAAABYAAAAMAAAAAAAAAFQAAAAwAQAADwAAAIsAAAAJAQAAmwAAAAEAAACrqntBq6p6QQ8AAACLAAAAJgAAAEwAAAAEAAAADgAAAIsAAAALAQAAnAAAAJgAAABGAGkAcgBtAGEAZABvACAAcABvAHIAOgAgAEcARQBSAEEAUgBEAE8AIABBAFIASQBFAEwAIABSAEUAWQBFAFMAIABTAEkATABWAEEABgAAAAMAAAAFAAAACwAAAAcAAAAIAAAACAAAAAQAAAAIAAAACAAAAAUAAAADAAAABAAAAAkAAAAHAAAACAAAAAgAAAAIAAAACQAAAAoAAAAEAAAACAAAAAgAAAADAAAABwAAAAYAAAAEAAAACAAAAAcAAAAHAAAABwAAAAcAAAAEAAAABwAAAAMAAAAGAAAACAAAAAg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JJbPUGXgVpwlBpjMMWfCMY97uxEKTIZKDnF0DSbo5oFmfdIgXZt3oWjyGINcpBjp3xYI6+NjU6Bz
ypEH9P3E2g==</DigestValue>
    </Reference>
    <Reference Type="http://www.w3.org/2000/09/xmldsig#Object" URI="#idOfficeObject">
      <DigestMethod Algorithm="http://www.w3.org/2001/04/xmlenc#sha512"/>
      <DigestValue>I6gi3vl/bEhcAV3m7UonFpDa7jllytLWDxj9yt4a3WjmBGQ1mi20nFxdyQY3oJE+0H5vdvh5FD7l
jiXezMARBQ==</DigestValue>
    </Reference>
    <Reference Type="http://uri.etsi.org/01903#SignedProperties" URI="#idSignedProperties">
      <Transforms>
        <Transform Algorithm="http://www.w3.org/TR/2001/REC-xml-c14n-20010315"/>
      </Transforms>
      <DigestMethod Algorithm="http://www.w3.org/2001/04/xmlenc#sha512"/>
      <DigestValue>IMg6I3d1V28xs2Akc+tGSM60MauBLP4Y08+sXZyy/WGQxd5lix8rvrhSseRxOWnx3g2zR/hnKCUc
cnoaDMcQAg==</DigestValue>
    </Reference>
    <Reference Type="http://www.w3.org/2000/09/xmldsig#Object" URI="#idValidSigLnImg">
      <DigestMethod Algorithm="http://www.w3.org/2001/04/xmlenc#sha512"/>
      <DigestValue>TsBbamMwxbJ8m3mIYS8RdQ3DFiAcFfs7l8fEV2eoliY2vGBBfGHixkXStCorutDT+WGVjbkDFDUs
O3IFlHIG5A==</DigestValue>
    </Reference>
    <Reference Type="http://www.w3.org/2000/09/xmldsig#Object" URI="#idInvalidSigLnImg">
      <DigestMethod Algorithm="http://www.w3.org/2001/04/xmlenc#sha512"/>
      <DigestValue>fcJSPZsEPmMHrwcraeNO+iSr6HTDnaYem8IK8hW2Z0nLFlogLpBJeY44vL5wBlzs5Yh0pDP3Fca+
ub20CCZoVA==</DigestValue>
    </Reference>
  </SignedInfo>
  <SignatureValue>frc/jhMqS/0jBRqieOP8K5W4Tp8h8psnirEHttvPowsy7GysI+1rpV1k2pViSsremv7NC1aJRrl/
f1+/hxNT2WMkz1coBTCIJlk5TQCnNGRW3ZviHuO7MIFJTadEBhmhRWBPU+isszScUTf4ZG4rFc9M
k1pN4IydKryrc4J43zeYCQA/hkYQfyGKQ2lVl/SUUE7FdPBbHdI0SyAlt40tKbrdpJuM8nvw0PMO
E+1D9VpDTEGDe8lg59eP85X5AZsboBviHzXl18Gen6cjH/KkwggZMo5yulLDY+UTNSHj1qy1Xhxv
etsCTTOXr8l9GIZM06LPxIY3EUiFEVALil8nYA==</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9kSu7pztX8A364uCffOp+1CwldPv++J+UUSYvL0w+vRkTO/S2YBG35OUIgB3X4zV0PlPLgt0vhdRVflaQGYnoA==</DigestValue>
      </Reference>
      <Reference URI="/docMetadata/LabelInfo.xml?ContentType=application/vnd.ms-office.classificationlabels+xml">
        <DigestMethod Algorithm="http://www.w3.org/2001/04/xmlenc#sha512"/>
        <DigestValue>ZqsfY5uRKXYNVdi/JPzkisWabGi/TcKDsYpAryY/jeIFLM/UA/sIAaaCMamuvNXJfEiNmDXxUH/Igu3V7MC6zA==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512"/>
        <DigestValue>FPskGZyov/H5QJFczCZblIhtNPhXRo6We96xZvFAGoCzlvIhkR77fiPLQxHj8nLDuC0g9KbyeEjqp2ATJVf9mw==</DigestValue>
      </Reference>
      <Reference URI="/xl/calcChain.xml?ContentType=application/vnd.openxmlformats-officedocument.spreadsheetml.calcChain+xml">
        <DigestMethod Algorithm="http://www.w3.org/2001/04/xmlenc#sha512"/>
        <DigestValue>2rLjWq9XqD9de0JrMO7ryHBqSS5U1lkePLOQt5k2w8IZVwf9mHcGcVd1R5oMjG8oGDwMPvUbzzoTC21OIYY+bw==</DigestValue>
      </Reference>
      <Reference URI="/xl/comments1.xml?ContentType=application/vnd.openxmlformats-officedocument.spreadsheetml.comments+xml">
        <DigestMethod Algorithm="http://www.w3.org/2001/04/xmlenc#sha512"/>
        <DigestValue>dRvgxPDF1ZkumfFlVct7OGJaUjfHzF/TtZ3Ka2xwiAvc8lI0SA4/24U9k+oJOHNE6veMA1Xoyj0JdCmb4NUL2w==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71yF0kuabQOyFOWsFoODyvk19iqWB+fsGG3UcI3rcuzu9n3rEdQo7H0AytVXw0vx0VCzrat2XjTVlmgQbaFdBA==</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8HTbVIxHCi/8wUteQnEotZjeadmm+GGuLH0OFlx9hupD9cumalo6UEL5ySnFZJbzPV20jiDdQM1OX+QdIc5j5w==</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8HTbVIxHCi/8wUteQnEotZjeadmm+GGuLH0OFlx9hupD9cumalo6UEL5ySnFZJbzPV20jiDdQM1OX+QdIc5j5w==</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8HTbVIxHCi/8wUteQnEotZjeadmm+GGuLH0OFlx9hupD9cumalo6UEL5ySnFZJbzPV20jiDdQM1OX+QdIc5j5w==</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8HTbVIxHCi/8wUteQnEotZjeadmm+GGuLH0OFlx9hupD9cumalo6UEL5ySnFZJbzPV20jiDdQM1OX+QdIc5j5w==</DigestValue>
      </Reference>
      <Reference URI="/xl/drawings/drawing1.xml?ContentType=application/vnd.openxmlformats-officedocument.drawing+xml">
        <DigestMethod Algorithm="http://www.w3.org/2001/04/xmlenc#sha512"/>
        <DigestValue>i8qBk8TNxPIvGIEA9CTH4QUlWJt9TI31dAQ3kL4mlDHc+3g3u+W0dSKd99FffcbCqb45wIcDkQtQeETkrNKaSA==</DigestValue>
      </Reference>
      <Reference URI="/xl/drawings/drawing2.xml?ContentType=application/vnd.openxmlformats-officedocument.drawing+xml">
        <DigestMethod Algorithm="http://www.w3.org/2001/04/xmlenc#sha512"/>
        <DigestValue>KxZjfG5KRzy+OYCtolFE+g2aZbS19OL4EE+R34kWuV7g+ei+oaQBTXzLwF6u8Gq0Lh8UZuo83eOn+rMxTj5HBA==</DigestValue>
      </Reference>
      <Reference URI="/xl/drawings/drawing3.xml?ContentType=application/vnd.openxmlformats-officedocument.drawing+xml">
        <DigestMethod Algorithm="http://www.w3.org/2001/04/xmlenc#sha512"/>
        <DigestValue>IuSgy/HqgHdbgq1rSH9iwDOiYBtt5gi9GIVbz06z1wORrYxqSQsSLaZAq81z17SFT0qQ0LGYknloqjSP9CVPOQ==</DigestValue>
      </Reference>
      <Reference URI="/xl/drawings/drawing4.xml?ContentType=application/vnd.openxmlformats-officedocument.drawing+xml">
        <DigestMethod Algorithm="http://www.w3.org/2001/04/xmlenc#sha512"/>
        <DigestValue>3reevxuLFSHurbnkclDe1EY0V1achDPVeIpKIv7kwmNCySZrxCBeZSH8s8xLtfYFL9z4GcjHAG75sbdDkNQRrQ==</DigestValue>
      </Reference>
      <Reference URI="/xl/drawings/drawing5.xml?ContentType=application/vnd.openxmlformats-officedocument.drawing+xml">
        <DigestMethod Algorithm="http://www.w3.org/2001/04/xmlenc#sha512"/>
        <DigestValue>cUdwuA/vrwqVzw8aEuqzb8i7vXbtKGAo80Z+cqGPivlBJ9W/u0DBPjVKVU22SbOQdSIgJ4v2XcDIFsB65kFejQ==</DigestValue>
      </Reference>
      <Reference URI="/xl/drawings/vmlDrawing1.vml?ContentType=application/vnd.openxmlformats-officedocument.vmlDrawing">
        <DigestMethod Algorithm="http://www.w3.org/2001/04/xmlenc#sha512"/>
        <DigestValue>ZLW/rQltzXPIvzDNhBaY3YQhP1eNEJLO1UJW5jCoyoJ7gEcrJQglqXBokv/533Sp3sW0Q2HcnZMvQe085bl5LQ==</DigestValue>
      </Reference>
      <Reference URI="/xl/drawings/vmlDrawing2.vml?ContentType=application/vnd.openxmlformats-officedocument.vmlDrawing">
        <DigestMethod Algorithm="http://www.w3.org/2001/04/xmlenc#sha512"/>
        <DigestValue>c3eYSiIhs+c41UTFAjxVUAk9uF/+xYxnkA/7pxQPWnRDW5b0YYS9vVNmliJ2bsT/sTsmrthnX0yeg9tmYd5p2g==</DigestValue>
      </Reference>
      <Reference URI="/xl/drawings/vmlDrawing3.vml?ContentType=application/vnd.openxmlformats-officedocument.vmlDrawing">
        <DigestMethod Algorithm="http://www.w3.org/2001/04/xmlenc#sha512"/>
        <DigestValue>iDCyHk3LA4QUuLYnIN92+bTBqRMgT3dZ68Q4Sqe/v1vf9pQmmUmRcfKtboCDAt3p7d+cFjnJpH1MrysBzkiL0Q==</DigestValue>
      </Reference>
      <Reference URI="/xl/drawings/vmlDrawing4.vml?ContentType=application/vnd.openxmlformats-officedocument.vmlDrawing">
        <DigestMethod Algorithm="http://www.w3.org/2001/04/xmlenc#sha512"/>
        <DigestValue>2jwM9UU4oEb3H+EU8A1ppgqBj35hNirRyI8Szdey84pUPvWQq0UxZd336BJsn8pRwl9ydEalkbQHGotrzn3FdQ==</DigestValue>
      </Reference>
      <Reference URI="/xl/drawings/vmlDrawing5.vml?ContentType=application/vnd.openxmlformats-officedocument.vmlDrawing">
        <DigestMethod Algorithm="http://www.w3.org/2001/04/xmlenc#sha512"/>
        <DigestValue>ZUeCX/R+jTxyYzJqVs4u5AdJAeCj1la/xYXvQw64Nw59vjq8XatIGf/yswhDMc2m/WTPFNtSkFQu2cxke/N68A==</DigestValue>
      </Reference>
      <Reference URI="/xl/drawings/vmlDrawing6.vml?ContentType=application/vnd.openxmlformats-officedocument.vmlDrawing">
        <DigestMethod Algorithm="http://www.w3.org/2001/04/xmlenc#sha512"/>
        <DigestValue>40ZKLRXpyngWyOWUOPDF6ivKevL+Q1HQ3D13RwQHb9XBcgirSjvmFXCgfx5OlGdrnM7gdkkw/mb34C/r5LJxrw==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QeZLOEIywL4kJEgiA3xbvfaX0Y1yu07MEJz9Gcjsfacn/p6BHgpbjDBca4Wp7wr9mtNJHqa9NviH7tA+VA32KQ==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RoHEayMbUVqUsgyR2EBLEmx/9keRmDfrq09dmJpAHVGKG1oUOwhI/kUWog4SIjeCjc+9r/hLEL1p5NoDQmj+6g==</DigestValue>
      </Reference>
      <Reference URI="/xl/externalLinks/externalLink1.xml?ContentType=application/vnd.openxmlformats-officedocument.spreadsheetml.externalLink+xml">
        <DigestMethod Algorithm="http://www.w3.org/2001/04/xmlenc#sha512"/>
        <DigestValue>gLSIW/n1+axfbgIC7vJ7BI1JIe5VSWJrhn4HFdZ8NjFVEVvujihbgmZjYd44xAZbJsB4yKTSW786aIGVnhtHWw==</DigestValue>
      </Reference>
      <Reference URI="/xl/externalLinks/externalLink2.xml?ContentType=application/vnd.openxmlformats-officedocument.spreadsheetml.externalLink+xml">
        <DigestMethod Algorithm="http://www.w3.org/2001/04/xmlenc#sha512"/>
        <DigestValue>h2rXI8C/vcQzlnXpw3wdZfTMY+G1NI1Dk70awOjGuA6rEkc4uVZD4MZ0i/qSBYFmKmCNdwsNMtnrzQ9fnHLkwQ==</DigestValue>
      </Reference>
      <Reference URI="/xl/media/image1.png?ContentType=image/png">
        <DigestMethod Algorithm="http://www.w3.org/2001/04/xmlenc#sha512"/>
        <DigestValue>tORNsQ0gpzlgOZbNbMvj5m6763KM+CQDLXvpU/Tr7IjzQAiYLUjCZEHVRBFEGpDjQYTvzQHJJWHXmHCOqcu3wQ==</DigestValue>
      </Reference>
      <Reference URI="/xl/media/image2.emf?ContentType=image/x-emf">
        <DigestMethod Algorithm="http://www.w3.org/2001/04/xmlenc#sha512"/>
        <DigestValue>2wxWgQxc/5CVPTWsmV6PsMagUSc7JxeKNB8Hm3oJAAnFP++5kqnV+mRFr76A3R5BLAnHhUlVUrsnhFjTo3wDKw==</DigestValue>
      </Reference>
      <Reference URI="/xl/media/image3.emf?ContentType=image/x-emf">
        <DigestMethod Algorithm="http://www.w3.org/2001/04/xmlenc#sha512"/>
        <DigestValue>uILjgZaXbd99xMvVV1wlG1mpAuX6SY5jVtQ+iFrebkXfy7PUrjqFOUU0r3s/EHwX1GzIRe5rTU0gLVvSiHot5g==</DigestValue>
      </Reference>
      <Reference URI="/xl/media/image4.emf?ContentType=image/x-emf">
        <DigestMethod Algorithm="http://www.w3.org/2001/04/xmlenc#sha512"/>
        <DigestValue>TqOztv2UPaaGin9gUTUD5HqsE+T7RA1GMptcjVSsnsv1OrsUtOIxFswZ4eEi8QKrX/XzyBnZcrxXUa6lmgS1UA==</DigestValue>
      </Reference>
      <Reference URI="/xl/media/image5.emf?ContentType=image/x-emf">
        <DigestMethod Algorithm="http://www.w3.org/2001/04/xmlenc#sha512"/>
        <DigestValue>x/Bh10O2qf+yq1O1ytSoNmU2aMtxxgGeOUjUxDwpH8qKfVJhmd86cVl4ffPJ87v9vXXSew/DoXo2UCJdaO0KLg==</DigestValue>
      </Reference>
      <Reference URI="/xl/media/image6.emf?ContentType=image/x-emf">
        <DigestMethod Algorithm="http://www.w3.org/2001/04/xmlenc#sha512"/>
        <DigestValue>WvineX2/yD3Rf4A1n6URPqJyrowQ/JULQIBxKJNM0ItzznCPo/bO4n34TZ7TVkj9O4eJ+oVcTs0QPJPbpwNTPg==</DigestValue>
      </Reference>
      <Reference URI="/xl/persons/person.xml?ContentType=application/vnd.ms-excel.person+xml">
        <DigestMethod Algorithm="http://www.w3.org/2001/04/xmlenc#sha512"/>
        <DigestValue>bnbOlGH0tiEakgCPPTStzmESlYRsdNXucJRxEXNa5/YZVY7KNtezT5aMOoLdF7cWvqnED1xkjsd+MwS43ziUlA==</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9GvYvvmJhRUw3xnjgpZBjA0s3t6fZFmaDQEBZNWkHB9uamb0bn43mHJ0ndjl72BFhxSfP6VypuVxN62YTbLxyQ==</DigestValue>
      </Reference>
      <Reference URI="/xl/printerSettings/printerSettings3.bin?ContentType=application/vnd.openxmlformats-officedocument.spreadsheetml.printerSettings">
        <DigestMethod Algorithm="http://www.w3.org/2001/04/xmlenc#sha512"/>
        <DigestValue>9GvYvvmJhRUw3xnjgpZBjA0s3t6fZFmaDQEBZNWkHB9uamb0bn43mHJ0ndjl72BFhxSfP6VypuVxN62YTbLxyQ==</DigestValue>
      </Reference>
      <Reference URI="/xl/printerSettings/printerSettings4.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5.bin?ContentType=application/vnd.openxmlformats-officedocument.spreadsheetml.printerSettings">
        <DigestMethod Algorithm="http://www.w3.org/2001/04/xmlenc#sha512"/>
        <DigestValue>RL5vO0vd14JNGUvr90DU65VJWaicgtEB/Cx0b3fy1XpCS/61brDDccID/ZFlNkixGrZYE/NekYEr6CAkt9awEQ==</DigestValue>
      </Reference>
      <Reference URI="/xl/sharedStrings.xml?ContentType=application/vnd.openxmlformats-officedocument.spreadsheetml.sharedStrings+xml">
        <DigestMethod Algorithm="http://www.w3.org/2001/04/xmlenc#sha512"/>
        <DigestValue>oDo5k5x9JAEYlytRXnXFo7+idQPwGKEAx3gxsmcdTkO9R8khBLS/oPT6TsoL27kE8fLFW8LDvS1u1zM3zpZ/DA==</DigestValue>
      </Reference>
      <Reference URI="/xl/styles.xml?ContentType=application/vnd.openxmlformats-officedocument.spreadsheetml.styles+xml">
        <DigestMethod Algorithm="http://www.w3.org/2001/04/xmlenc#sha512"/>
        <DigestValue>Oyvb8CLt6kj6vsNLfnTjomsJe+x5HGLOZMDddfXF+m/j235fEzQVSIA6uvebMb2JNOgSLWM43zJk/+CoK66RUQ==</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threadedComments/threadedComment1.xml?ContentType=application/vnd.ms-excel.threadedcomments+xml">
        <DigestMethod Algorithm="http://www.w3.org/2001/04/xmlenc#sha512"/>
        <DigestValue>1cVKFm1DKmR5NRqUSXrfs78PoC9rOU3bv3WJxZmYKPyURXt5ri6t9LklhXK4JKTlhuanbn9sgQf+V0OHuhcQlg==</DigestValue>
      </Reference>
      <Reference URI="/xl/workbook.xml?ContentType=application/vnd.openxmlformats-officedocument.spreadsheetml.sheet.main+xml">
        <DigestMethod Algorithm="http://www.w3.org/2001/04/xmlenc#sha512"/>
        <DigestValue>cwfJTSV3zyflrBpCFj9SFqMz5MsPieLLWkJ/mfXycIQDKuEWD4IbSFGSQ7aSfxVpLQDFbOzDe6r4RBxI1rwm4Q==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KtioYd88V48gBC6DVBiohjfRSElo4T4akxLwWU5w7Wcrpc05Dt/TK3Ad2o+yewC5biILAiU0EPrfBrjhC3aHhg==</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yR0KlOrANGRoQWXgTAU+xZYdqh2LOfNHT1Mb+BMXfR9UbW1/3G/j2XvoaAyvgp2fncfrlfpmCJcZGYveQfU9jA==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4NVkz94b1HybdmURsZ083jwmq3AIuTlajDQ/XkegdCz9oflqkXnW0BjAKh9+uCFaIj9Lismj/hflNoB2sry2Ug==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hALAt0+0lwD3gVtJl2y1xo9r6bExViq5njMBXf4t+xiJ2XrJTd6v/YTmLj4QCCA9RQv+zqM/6+voM7a9xbPitg==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ovX135xFmM5KQfZFXRCtbKfYe/mZhcJI7bNajfLUnu4kXRXt5RIznnrkVE3vKNp1u4IWBudzQyQdO1k4vjXteQ==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uhKET3/tCc+6Eh8mgRSZMIytIQxYJrCK9OB/GcXxCoozY0hwhiaIWfWiVXF3k64seEERSDkrzdXUNBPmVzLnhw==</DigestValue>
      </Reference>
      <Reference URI="/xl/worksheets/sheet1.xml?ContentType=application/vnd.openxmlformats-officedocument.spreadsheetml.worksheet+xml">
        <DigestMethod Algorithm="http://www.w3.org/2001/04/xmlenc#sha512"/>
        <DigestValue>wtrMzhcu6pYr1EGP3HVAAfWkCNKVK0YNMkLDDCmjTzu0nolopCMCbzdBlGqi0qpGXY1EU9nB47nJrTFVKXqN2w==</DigestValue>
      </Reference>
      <Reference URI="/xl/worksheets/sheet10.xml?ContentType=application/vnd.openxmlformats-officedocument.spreadsheetml.worksheet+xml">
        <DigestMethod Algorithm="http://www.w3.org/2001/04/xmlenc#sha512"/>
        <DigestValue>3BZlk3Ozv0K+OzYG8SYou/wT9s3Q/jm/+NvE2BSxNh+Nrh3A6RbwP5iVnOLP8vCc2Mf1jBdW2mTYh52xpknE6A==</DigestValue>
      </Reference>
      <Reference URI="/xl/worksheets/sheet11.xml?ContentType=application/vnd.openxmlformats-officedocument.spreadsheetml.worksheet+xml">
        <DigestMethod Algorithm="http://www.w3.org/2001/04/xmlenc#sha512"/>
        <DigestValue>0P2dLpYhtVp+8k5zEchiwuy3fYYeLcDolgYu+DmzEb1a+UpOESyGje+WTaIA5fWM1GSO9gFHks/iiERaLzC98Q==</DigestValue>
      </Reference>
      <Reference URI="/xl/worksheets/sheet12.xml?ContentType=application/vnd.openxmlformats-officedocument.spreadsheetml.worksheet+xml">
        <DigestMethod Algorithm="http://www.w3.org/2001/04/xmlenc#sha512"/>
        <DigestValue>Hi+fQHE1oQ5LGuRJvGFJldODyCv5oBQT1LQg3wDuimVlFEmtRnK6HG/tnmieFIO6uql5zaQlvblzLAYi7p4/SQ==</DigestValue>
      </Reference>
      <Reference URI="/xl/worksheets/sheet2.xml?ContentType=application/vnd.openxmlformats-officedocument.spreadsheetml.worksheet+xml">
        <DigestMethod Algorithm="http://www.w3.org/2001/04/xmlenc#sha512"/>
        <DigestValue>FJawrEuyMUWqIl0ZP7j3rqjnTpVx16oDVY3yQ+OvHgoXNiqGLK1cydP5yPfdl9b0oVMqQ3lfGrXDyusWVY44Fg==</DigestValue>
      </Reference>
      <Reference URI="/xl/worksheets/sheet3.xml?ContentType=application/vnd.openxmlformats-officedocument.spreadsheetml.worksheet+xml">
        <DigestMethod Algorithm="http://www.w3.org/2001/04/xmlenc#sha512"/>
        <DigestValue>u3zOTuJ2kEOhzQ45PNVaDxh3pvq87Pdoidb97Mm/N7XLIazWZrNSHhwNMWvIj4eAG73geIBC5yLSXWNLxCfqEg==</DigestValue>
      </Reference>
      <Reference URI="/xl/worksheets/sheet4.xml?ContentType=application/vnd.openxmlformats-officedocument.spreadsheetml.worksheet+xml">
        <DigestMethod Algorithm="http://www.w3.org/2001/04/xmlenc#sha512"/>
        <DigestValue>Wr7SPeapFu30EyQ9dW1V530gW8IHUOvXEP/qOnBNMHTrQUYTQ+DsxtmdP3VtGuTW0cu/hmvR5WoTqm8XHenKwQ==</DigestValue>
      </Reference>
      <Reference URI="/xl/worksheets/sheet5.xml?ContentType=application/vnd.openxmlformats-officedocument.spreadsheetml.worksheet+xml">
        <DigestMethod Algorithm="http://www.w3.org/2001/04/xmlenc#sha512"/>
        <DigestValue>9l6fQDocf3gudNRSbUpPkxuwmeVVirZr8y13fXnpuBm65qBei88Mz9D5f9mFYnj75Un0dVJOxkoE64XZ2tAEpg==</DigestValue>
      </Reference>
      <Reference URI="/xl/worksheets/sheet6.xml?ContentType=application/vnd.openxmlformats-officedocument.spreadsheetml.worksheet+xml">
        <DigestMethod Algorithm="http://www.w3.org/2001/04/xmlenc#sha512"/>
        <DigestValue>e4wkaMYfRoKY9BlG14pJHBjVqEThaLDgIas8ebfzNTx8RjaoQbumD8LNxM2glT+04BvXinWSlOcQvF0X5UXcKQ==</DigestValue>
      </Reference>
      <Reference URI="/xl/worksheets/sheet7.xml?ContentType=application/vnd.openxmlformats-officedocument.spreadsheetml.worksheet+xml">
        <DigestMethod Algorithm="http://www.w3.org/2001/04/xmlenc#sha512"/>
        <DigestValue>BZRZOYvrN0ziVtmXlizwoj8lc1juVh0GiqbyFbj1mVT2ZsHmE5dbI2WZMhffJOWPvWyir+lqhJ6qxDZr889MnA==</DigestValue>
      </Reference>
      <Reference URI="/xl/worksheets/sheet8.xml?ContentType=application/vnd.openxmlformats-officedocument.spreadsheetml.worksheet+xml">
        <DigestMethod Algorithm="http://www.w3.org/2001/04/xmlenc#sha512"/>
        <DigestValue>wrtYjrNKJ2ZYYRbHPVkWCe20VETkHz098m91/jQ+PJgcz2iinb3i5veGLWqNrp+rJFQnMrLSvYw499RimzDuvg==</DigestValue>
      </Reference>
      <Reference URI="/xl/worksheets/sheet9.xml?ContentType=application/vnd.openxmlformats-officedocument.spreadsheetml.worksheet+xml">
        <DigestMethod Algorithm="http://www.w3.org/2001/04/xmlenc#sha512"/>
        <DigestValue>LSQabydtnJbIB30w5Bw3EKXSNEGtSsHKKZ1gc9W3Jel9f+XMfOsj8RplDrXn92fCWCKw5B3IHgmHEa1EJx/HbA==</DigestValue>
      </Reference>
    </Manifest>
    <SignatureProperties>
      <SignatureProperty Id="idSignatureTime" Target="#idPackageSignature">
        <mdssi:SignatureTime xmlns:mdssi="http://schemas.openxmlformats.org/package/2006/digital-signature">
          <mdssi:Format>YYYY-MM-DDThh:mm:ssTZD</mdssi:Format>
          <mdssi:Value>2026-03-23T15:01:16Z</mdssi:Value>
        </mdssi:SignatureTime>
      </SignatureProperty>
    </SignatureProperties>
  </Object>
  <Object Id="idOfficeObject">
    <SignatureProperties>
      <SignatureProperty Id="idOfficeV1Details" Target="#idPackageSignature">
        <SignatureInfoV1 xmlns="http://schemas.microsoft.com/office/2006/digsig">
          <SetupID>{E7EF614D-FFFE-49B7-98E6-5A602ED83813}</SetupID>
          <SignatureText>Fatima Ozorio</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2026-03-23T15:01:16Z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zAC8AMwAvADIAMAAyADYAkVk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Q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B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GQ5yqFCqV2An84iqR9kYvMnQ0TU9dqIOCjcdWzgycqB562plxB+scw42kUanMZctFSvXZhXZJOIt
a818NNT/dw==</DigestValue>
    </Reference>
    <Reference Type="http://www.w3.org/2000/09/xmldsig#Object" URI="#idOfficeObject">
      <DigestMethod Algorithm="http://www.w3.org/2001/04/xmlenc#sha512"/>
      <DigestValue>RO8+1gEiGSDABG4CE+rkLJlc+NEoNzeppbRETiLXvaCjzGHyVbZ7x3I4IgU5i0DSEbU+hA556wZX
8hyh4C6HJQ==</DigestValue>
    </Reference>
    <Reference Type="http://uri.etsi.org/01903#SignedProperties" URI="#idSignedProperties">
      <Transforms>
        <Transform Algorithm="http://www.w3.org/TR/2001/REC-xml-c14n-20010315"/>
      </Transforms>
      <DigestMethod Algorithm="http://www.w3.org/2001/04/xmlenc#sha512"/>
      <DigestValue>FFSpIcYgZWlihB2Qe4NyCwUumF7rlJ/nCT1snqmQ5z7m7Twkkn9RAlebfh7UFFquBfKj0jG398CX
IUo8nh5NWg==</DigestValue>
    </Reference>
    <Reference Type="http://www.w3.org/2000/09/xmldsig#Object" URI="#idValidSigLnImg">
      <DigestMethod Algorithm="http://www.w3.org/2001/04/xmlenc#sha512"/>
      <DigestValue>iG0Rvnk0w1Mn/wiNIy0XPGlP9G9LkT+s6Dbdtdx1j+39eamncyEVtuUj+/RNmx5lTHzlzyPGCwZd
zArEmzC7ow==</DigestValue>
    </Reference>
    <Reference Type="http://www.w3.org/2000/09/xmldsig#Object" URI="#idInvalidSigLnImg">
      <DigestMethod Algorithm="http://www.w3.org/2001/04/xmlenc#sha512"/>
      <DigestValue>1a7Q6GHGaP4aDySWMw7uvWItcWBTj6atiqGkvBQ06NasUtAtGbry6P5umcXe5jPb3eoh+Jm0l7Ui
rQecIU3sbQ==</DigestValue>
    </Reference>
  </SignedInfo>
  <SignatureValue>w0YbfglFH4m/ai2mQJdvx9Ysj9tgJ8H4jRRCb3f7lvtNPgrME3e1rJQCiHVKPT7FVWJL9UHzlUvm
33wiAxLGzsVaFRqkKjNsLE1BbfoZyzwkuCC6ZU5HhFhprvA5ENUl+lPEBoUQp81JzoFSJtXE/dVg
Ws1U6UidcKlZPfzh8gYnhHQtpV6LzESaNP9mTSGOK0tXV5XdZ4s8RsCcMAC7nk2wkIUqtirGXfhO
mneq//esUPFoVABlu2aNFc7QrpEc/MtVkfeEG3LRRGfNaB8wbe2Dm/E4DTpHwmkw515OsumvGzGh
gIevJtZyDUTQ7DbjMpUcvQ0Odlt/Hw+uwU5QhQ==</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9kSu7pztX8A364uCffOp+1CwldPv++J+UUSYvL0w+vRkTO/S2YBG35OUIgB3X4zV0PlPLgt0vhdRVflaQGYnoA==</DigestValue>
      </Reference>
      <Reference URI="/docMetadata/LabelInfo.xml?ContentType=application/vnd.ms-office.classificationlabels+xml">
        <DigestMethod Algorithm="http://www.w3.org/2001/04/xmlenc#sha512"/>
        <DigestValue>ZqsfY5uRKXYNVdi/JPzkisWabGi/TcKDsYpAryY/jeIFLM/UA/sIAaaCMamuvNXJfEiNmDXxUH/Igu3V7MC6zA==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512"/>
        <DigestValue>FPskGZyov/H5QJFczCZblIhtNPhXRo6We96xZvFAGoCzlvIhkR77fiPLQxHj8nLDuC0g9KbyeEjqp2ATJVf9mw==</DigestValue>
      </Reference>
      <Reference URI="/xl/calcChain.xml?ContentType=application/vnd.openxmlformats-officedocument.spreadsheetml.calcChain+xml">
        <DigestMethod Algorithm="http://www.w3.org/2001/04/xmlenc#sha512"/>
        <DigestValue>2rLjWq9XqD9de0JrMO7ryHBqSS5U1lkePLOQt5k2w8IZVwf9mHcGcVd1R5oMjG8oGDwMPvUbzzoTC21OIYY+bw==</DigestValue>
      </Reference>
      <Reference URI="/xl/comments1.xml?ContentType=application/vnd.openxmlformats-officedocument.spreadsheetml.comments+xml">
        <DigestMethod Algorithm="http://www.w3.org/2001/04/xmlenc#sha512"/>
        <DigestValue>dRvgxPDF1ZkumfFlVct7OGJaUjfHzF/TtZ3Ka2xwiAvc8lI0SA4/24U9k+oJOHNE6veMA1Xoyj0JdCmb4NUL2w==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71yF0kuabQOyFOWsFoODyvk19iqWB+fsGG3UcI3rcuzu9n3rEdQo7H0AytVXw0vx0VCzrat2XjTVlmgQbaFdBA==</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8HTbVIxHCi/8wUteQnEotZjeadmm+GGuLH0OFlx9hupD9cumalo6UEL5ySnFZJbzPV20jiDdQM1OX+QdIc5j5w==</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8HTbVIxHCi/8wUteQnEotZjeadmm+GGuLH0OFlx9hupD9cumalo6UEL5ySnFZJbzPV20jiDdQM1OX+QdIc5j5w==</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8HTbVIxHCi/8wUteQnEotZjeadmm+GGuLH0OFlx9hupD9cumalo6UEL5ySnFZJbzPV20jiDdQM1OX+QdIc5j5w==</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8HTbVIxHCi/8wUteQnEotZjeadmm+GGuLH0OFlx9hupD9cumalo6UEL5ySnFZJbzPV20jiDdQM1OX+QdIc5j5w==</DigestValue>
      </Reference>
      <Reference URI="/xl/drawings/drawing1.xml?ContentType=application/vnd.openxmlformats-officedocument.drawing+xml">
        <DigestMethod Algorithm="http://www.w3.org/2001/04/xmlenc#sha512"/>
        <DigestValue>i8qBk8TNxPIvGIEA9CTH4QUlWJt9TI31dAQ3kL4mlDHc+3g3u+W0dSKd99FffcbCqb45wIcDkQtQeETkrNKaSA==</DigestValue>
      </Reference>
      <Reference URI="/xl/drawings/drawing2.xml?ContentType=application/vnd.openxmlformats-officedocument.drawing+xml">
        <DigestMethod Algorithm="http://www.w3.org/2001/04/xmlenc#sha512"/>
        <DigestValue>KxZjfG5KRzy+OYCtolFE+g2aZbS19OL4EE+R34kWuV7g+ei+oaQBTXzLwF6u8Gq0Lh8UZuo83eOn+rMxTj5HBA==</DigestValue>
      </Reference>
      <Reference URI="/xl/drawings/drawing3.xml?ContentType=application/vnd.openxmlformats-officedocument.drawing+xml">
        <DigestMethod Algorithm="http://www.w3.org/2001/04/xmlenc#sha512"/>
        <DigestValue>IuSgy/HqgHdbgq1rSH9iwDOiYBtt5gi9GIVbz06z1wORrYxqSQsSLaZAq81z17SFT0qQ0LGYknloqjSP9CVPOQ==</DigestValue>
      </Reference>
      <Reference URI="/xl/drawings/drawing4.xml?ContentType=application/vnd.openxmlformats-officedocument.drawing+xml">
        <DigestMethod Algorithm="http://www.w3.org/2001/04/xmlenc#sha512"/>
        <DigestValue>3reevxuLFSHurbnkclDe1EY0V1achDPVeIpKIv7kwmNCySZrxCBeZSH8s8xLtfYFL9z4GcjHAG75sbdDkNQRrQ==</DigestValue>
      </Reference>
      <Reference URI="/xl/drawings/drawing5.xml?ContentType=application/vnd.openxmlformats-officedocument.drawing+xml">
        <DigestMethod Algorithm="http://www.w3.org/2001/04/xmlenc#sha512"/>
        <DigestValue>cUdwuA/vrwqVzw8aEuqzb8i7vXbtKGAo80Z+cqGPivlBJ9W/u0DBPjVKVU22SbOQdSIgJ4v2XcDIFsB65kFejQ==</DigestValue>
      </Reference>
      <Reference URI="/xl/drawings/vmlDrawing1.vml?ContentType=application/vnd.openxmlformats-officedocument.vmlDrawing">
        <DigestMethod Algorithm="http://www.w3.org/2001/04/xmlenc#sha512"/>
        <DigestValue>ZLW/rQltzXPIvzDNhBaY3YQhP1eNEJLO1UJW5jCoyoJ7gEcrJQglqXBokv/533Sp3sW0Q2HcnZMvQe085bl5LQ==</DigestValue>
      </Reference>
      <Reference URI="/xl/drawings/vmlDrawing2.vml?ContentType=application/vnd.openxmlformats-officedocument.vmlDrawing">
        <DigestMethod Algorithm="http://www.w3.org/2001/04/xmlenc#sha512"/>
        <DigestValue>c3eYSiIhs+c41UTFAjxVUAk9uF/+xYxnkA/7pxQPWnRDW5b0YYS9vVNmliJ2bsT/sTsmrthnX0yeg9tmYd5p2g==</DigestValue>
      </Reference>
      <Reference URI="/xl/drawings/vmlDrawing3.vml?ContentType=application/vnd.openxmlformats-officedocument.vmlDrawing">
        <DigestMethod Algorithm="http://www.w3.org/2001/04/xmlenc#sha512"/>
        <DigestValue>iDCyHk3LA4QUuLYnIN92+bTBqRMgT3dZ68Q4Sqe/v1vf9pQmmUmRcfKtboCDAt3p7d+cFjnJpH1MrysBzkiL0Q==</DigestValue>
      </Reference>
      <Reference URI="/xl/drawings/vmlDrawing4.vml?ContentType=application/vnd.openxmlformats-officedocument.vmlDrawing">
        <DigestMethod Algorithm="http://www.w3.org/2001/04/xmlenc#sha512"/>
        <DigestValue>2jwM9UU4oEb3H+EU8A1ppgqBj35hNirRyI8Szdey84pUPvWQq0UxZd336BJsn8pRwl9ydEalkbQHGotrzn3FdQ==</DigestValue>
      </Reference>
      <Reference URI="/xl/drawings/vmlDrawing5.vml?ContentType=application/vnd.openxmlformats-officedocument.vmlDrawing">
        <DigestMethod Algorithm="http://www.w3.org/2001/04/xmlenc#sha512"/>
        <DigestValue>ZUeCX/R+jTxyYzJqVs4u5AdJAeCj1la/xYXvQw64Nw59vjq8XatIGf/yswhDMc2m/WTPFNtSkFQu2cxke/N68A==</DigestValue>
      </Reference>
      <Reference URI="/xl/drawings/vmlDrawing6.vml?ContentType=application/vnd.openxmlformats-officedocument.vmlDrawing">
        <DigestMethod Algorithm="http://www.w3.org/2001/04/xmlenc#sha512"/>
        <DigestValue>40ZKLRXpyngWyOWUOPDF6ivKevL+Q1HQ3D13RwQHb9XBcgirSjvmFXCgfx5OlGdrnM7gdkkw/mb34C/r5LJxrw==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QeZLOEIywL4kJEgiA3xbvfaX0Y1yu07MEJz9Gcjsfacn/p6BHgpbjDBca4Wp7wr9mtNJHqa9NviH7tA+VA32KQ==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RoHEayMbUVqUsgyR2EBLEmx/9keRmDfrq09dmJpAHVGKG1oUOwhI/kUWog4SIjeCjc+9r/hLEL1p5NoDQmj+6g==</DigestValue>
      </Reference>
      <Reference URI="/xl/externalLinks/externalLink1.xml?ContentType=application/vnd.openxmlformats-officedocument.spreadsheetml.externalLink+xml">
        <DigestMethod Algorithm="http://www.w3.org/2001/04/xmlenc#sha512"/>
        <DigestValue>gLSIW/n1+axfbgIC7vJ7BI1JIe5VSWJrhn4HFdZ8NjFVEVvujihbgmZjYd44xAZbJsB4yKTSW786aIGVnhtHWw==</DigestValue>
      </Reference>
      <Reference URI="/xl/externalLinks/externalLink2.xml?ContentType=application/vnd.openxmlformats-officedocument.spreadsheetml.externalLink+xml">
        <DigestMethod Algorithm="http://www.w3.org/2001/04/xmlenc#sha512"/>
        <DigestValue>h2rXI8C/vcQzlnXpw3wdZfTMY+G1NI1Dk70awOjGuA6rEkc4uVZD4MZ0i/qSBYFmKmCNdwsNMtnrzQ9fnHLkwQ==</DigestValue>
      </Reference>
      <Reference URI="/xl/media/image1.png?ContentType=image/png">
        <DigestMethod Algorithm="http://www.w3.org/2001/04/xmlenc#sha512"/>
        <DigestValue>tORNsQ0gpzlgOZbNbMvj5m6763KM+CQDLXvpU/Tr7IjzQAiYLUjCZEHVRBFEGpDjQYTvzQHJJWHXmHCOqcu3wQ==</DigestValue>
      </Reference>
      <Reference URI="/xl/media/image2.emf?ContentType=image/x-emf">
        <DigestMethod Algorithm="http://www.w3.org/2001/04/xmlenc#sha512"/>
        <DigestValue>2wxWgQxc/5CVPTWsmV6PsMagUSc7JxeKNB8Hm3oJAAnFP++5kqnV+mRFr76A3R5BLAnHhUlVUrsnhFjTo3wDKw==</DigestValue>
      </Reference>
      <Reference URI="/xl/media/image3.emf?ContentType=image/x-emf">
        <DigestMethod Algorithm="http://www.w3.org/2001/04/xmlenc#sha512"/>
        <DigestValue>uILjgZaXbd99xMvVV1wlG1mpAuX6SY5jVtQ+iFrebkXfy7PUrjqFOUU0r3s/EHwX1GzIRe5rTU0gLVvSiHot5g==</DigestValue>
      </Reference>
      <Reference URI="/xl/media/image4.emf?ContentType=image/x-emf">
        <DigestMethod Algorithm="http://www.w3.org/2001/04/xmlenc#sha512"/>
        <DigestValue>TqOztv2UPaaGin9gUTUD5HqsE+T7RA1GMptcjVSsnsv1OrsUtOIxFswZ4eEi8QKrX/XzyBnZcrxXUa6lmgS1UA==</DigestValue>
      </Reference>
      <Reference URI="/xl/media/image5.emf?ContentType=image/x-emf">
        <DigestMethod Algorithm="http://www.w3.org/2001/04/xmlenc#sha512"/>
        <DigestValue>x/Bh10O2qf+yq1O1ytSoNmU2aMtxxgGeOUjUxDwpH8qKfVJhmd86cVl4ffPJ87v9vXXSew/DoXo2UCJdaO0KLg==</DigestValue>
      </Reference>
      <Reference URI="/xl/media/image6.emf?ContentType=image/x-emf">
        <DigestMethod Algorithm="http://www.w3.org/2001/04/xmlenc#sha512"/>
        <DigestValue>WvineX2/yD3Rf4A1n6URPqJyrowQ/JULQIBxKJNM0ItzznCPo/bO4n34TZ7TVkj9O4eJ+oVcTs0QPJPbpwNTPg==</DigestValue>
      </Reference>
      <Reference URI="/xl/persons/person.xml?ContentType=application/vnd.ms-excel.person+xml">
        <DigestMethod Algorithm="http://www.w3.org/2001/04/xmlenc#sha512"/>
        <DigestValue>bnbOlGH0tiEakgCPPTStzmESlYRsdNXucJRxEXNa5/YZVY7KNtezT5aMOoLdF7cWvqnED1xkjsd+MwS43ziUlA==</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9GvYvvmJhRUw3xnjgpZBjA0s3t6fZFmaDQEBZNWkHB9uamb0bn43mHJ0ndjl72BFhxSfP6VypuVxN62YTbLxyQ==</DigestValue>
      </Reference>
      <Reference URI="/xl/printerSettings/printerSettings3.bin?ContentType=application/vnd.openxmlformats-officedocument.spreadsheetml.printerSettings">
        <DigestMethod Algorithm="http://www.w3.org/2001/04/xmlenc#sha512"/>
        <DigestValue>9GvYvvmJhRUw3xnjgpZBjA0s3t6fZFmaDQEBZNWkHB9uamb0bn43mHJ0ndjl72BFhxSfP6VypuVxN62YTbLxyQ==</DigestValue>
      </Reference>
      <Reference URI="/xl/printerSettings/printerSettings4.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5.bin?ContentType=application/vnd.openxmlformats-officedocument.spreadsheetml.printerSettings">
        <DigestMethod Algorithm="http://www.w3.org/2001/04/xmlenc#sha512"/>
        <DigestValue>RL5vO0vd14JNGUvr90DU65VJWaicgtEB/Cx0b3fy1XpCS/61brDDccID/ZFlNkixGrZYE/NekYEr6CAkt9awEQ==</DigestValue>
      </Reference>
      <Reference URI="/xl/sharedStrings.xml?ContentType=application/vnd.openxmlformats-officedocument.spreadsheetml.sharedStrings+xml">
        <DigestMethod Algorithm="http://www.w3.org/2001/04/xmlenc#sha512"/>
        <DigestValue>oDo5k5x9JAEYlytRXnXFo7+idQPwGKEAx3gxsmcdTkO9R8khBLS/oPT6TsoL27kE8fLFW8LDvS1u1zM3zpZ/DA==</DigestValue>
      </Reference>
      <Reference URI="/xl/styles.xml?ContentType=application/vnd.openxmlformats-officedocument.spreadsheetml.styles+xml">
        <DigestMethod Algorithm="http://www.w3.org/2001/04/xmlenc#sha512"/>
        <DigestValue>Oyvb8CLt6kj6vsNLfnTjomsJe+x5HGLOZMDddfXF+m/j235fEzQVSIA6uvebMb2JNOgSLWM43zJk/+CoK66RUQ==</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threadedComments/threadedComment1.xml?ContentType=application/vnd.ms-excel.threadedcomments+xml">
        <DigestMethod Algorithm="http://www.w3.org/2001/04/xmlenc#sha512"/>
        <DigestValue>1cVKFm1DKmR5NRqUSXrfs78PoC9rOU3bv3WJxZmYKPyURXt5ri6t9LklhXK4JKTlhuanbn9sgQf+V0OHuhcQlg==</DigestValue>
      </Reference>
      <Reference URI="/xl/workbook.xml?ContentType=application/vnd.openxmlformats-officedocument.spreadsheetml.sheet.main+xml">
        <DigestMethod Algorithm="http://www.w3.org/2001/04/xmlenc#sha512"/>
        <DigestValue>cwfJTSV3zyflrBpCFj9SFqMz5MsPieLLWkJ/mfXycIQDKuEWD4IbSFGSQ7aSfxVpLQDFbOzDe6r4RBxI1rwm4Q==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KtioYd88V48gBC6DVBiohjfRSElo4T4akxLwWU5w7Wcrpc05Dt/TK3Ad2o+yewC5biILAiU0EPrfBrjhC3aHhg==</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yR0KlOrANGRoQWXgTAU+xZYdqh2LOfNHT1Mb+BMXfR9UbW1/3G/j2XvoaAyvgp2fncfrlfpmCJcZGYveQfU9jA==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4NVkz94b1HybdmURsZ083jwmq3AIuTlajDQ/XkegdCz9oflqkXnW0BjAKh9+uCFaIj9Lismj/hflNoB2sry2Ug==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hALAt0+0lwD3gVtJl2y1xo9r6bExViq5njMBXf4t+xiJ2XrJTd6v/YTmLj4QCCA9RQv+zqM/6+voM7a9xbPitg==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ovX135xFmM5KQfZFXRCtbKfYe/mZhcJI7bNajfLUnu4kXRXt5RIznnrkVE3vKNp1u4IWBudzQyQdO1k4vjXteQ==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uhKET3/tCc+6Eh8mgRSZMIytIQxYJrCK9OB/GcXxCoozY0hwhiaIWfWiVXF3k64seEERSDkrzdXUNBPmVzLnhw==</DigestValue>
      </Reference>
      <Reference URI="/xl/worksheets/sheet1.xml?ContentType=application/vnd.openxmlformats-officedocument.spreadsheetml.worksheet+xml">
        <DigestMethod Algorithm="http://www.w3.org/2001/04/xmlenc#sha512"/>
        <DigestValue>wtrMzhcu6pYr1EGP3HVAAfWkCNKVK0YNMkLDDCmjTzu0nolopCMCbzdBlGqi0qpGXY1EU9nB47nJrTFVKXqN2w==</DigestValue>
      </Reference>
      <Reference URI="/xl/worksheets/sheet10.xml?ContentType=application/vnd.openxmlformats-officedocument.spreadsheetml.worksheet+xml">
        <DigestMethod Algorithm="http://www.w3.org/2001/04/xmlenc#sha512"/>
        <DigestValue>3BZlk3Ozv0K+OzYG8SYou/wT9s3Q/jm/+NvE2BSxNh+Nrh3A6RbwP5iVnOLP8vCc2Mf1jBdW2mTYh52xpknE6A==</DigestValue>
      </Reference>
      <Reference URI="/xl/worksheets/sheet11.xml?ContentType=application/vnd.openxmlformats-officedocument.spreadsheetml.worksheet+xml">
        <DigestMethod Algorithm="http://www.w3.org/2001/04/xmlenc#sha512"/>
        <DigestValue>0P2dLpYhtVp+8k5zEchiwuy3fYYeLcDolgYu+DmzEb1a+UpOESyGje+WTaIA5fWM1GSO9gFHks/iiERaLzC98Q==</DigestValue>
      </Reference>
      <Reference URI="/xl/worksheets/sheet12.xml?ContentType=application/vnd.openxmlformats-officedocument.spreadsheetml.worksheet+xml">
        <DigestMethod Algorithm="http://www.w3.org/2001/04/xmlenc#sha512"/>
        <DigestValue>Hi+fQHE1oQ5LGuRJvGFJldODyCv5oBQT1LQg3wDuimVlFEmtRnK6HG/tnmieFIO6uql5zaQlvblzLAYi7p4/SQ==</DigestValue>
      </Reference>
      <Reference URI="/xl/worksheets/sheet2.xml?ContentType=application/vnd.openxmlformats-officedocument.spreadsheetml.worksheet+xml">
        <DigestMethod Algorithm="http://www.w3.org/2001/04/xmlenc#sha512"/>
        <DigestValue>FJawrEuyMUWqIl0ZP7j3rqjnTpVx16oDVY3yQ+OvHgoXNiqGLK1cydP5yPfdl9b0oVMqQ3lfGrXDyusWVY44Fg==</DigestValue>
      </Reference>
      <Reference URI="/xl/worksheets/sheet3.xml?ContentType=application/vnd.openxmlformats-officedocument.spreadsheetml.worksheet+xml">
        <DigestMethod Algorithm="http://www.w3.org/2001/04/xmlenc#sha512"/>
        <DigestValue>u3zOTuJ2kEOhzQ45PNVaDxh3pvq87Pdoidb97Mm/N7XLIazWZrNSHhwNMWvIj4eAG73geIBC5yLSXWNLxCfqEg==</DigestValue>
      </Reference>
      <Reference URI="/xl/worksheets/sheet4.xml?ContentType=application/vnd.openxmlformats-officedocument.spreadsheetml.worksheet+xml">
        <DigestMethod Algorithm="http://www.w3.org/2001/04/xmlenc#sha512"/>
        <DigestValue>Wr7SPeapFu30EyQ9dW1V530gW8IHUOvXEP/qOnBNMHTrQUYTQ+DsxtmdP3VtGuTW0cu/hmvR5WoTqm8XHenKwQ==</DigestValue>
      </Reference>
      <Reference URI="/xl/worksheets/sheet5.xml?ContentType=application/vnd.openxmlformats-officedocument.spreadsheetml.worksheet+xml">
        <DigestMethod Algorithm="http://www.w3.org/2001/04/xmlenc#sha512"/>
        <DigestValue>9l6fQDocf3gudNRSbUpPkxuwmeVVirZr8y13fXnpuBm65qBei88Mz9D5f9mFYnj75Un0dVJOxkoE64XZ2tAEpg==</DigestValue>
      </Reference>
      <Reference URI="/xl/worksheets/sheet6.xml?ContentType=application/vnd.openxmlformats-officedocument.spreadsheetml.worksheet+xml">
        <DigestMethod Algorithm="http://www.w3.org/2001/04/xmlenc#sha512"/>
        <DigestValue>e4wkaMYfRoKY9BlG14pJHBjVqEThaLDgIas8ebfzNTx8RjaoQbumD8LNxM2glT+04BvXinWSlOcQvF0X5UXcKQ==</DigestValue>
      </Reference>
      <Reference URI="/xl/worksheets/sheet7.xml?ContentType=application/vnd.openxmlformats-officedocument.spreadsheetml.worksheet+xml">
        <DigestMethod Algorithm="http://www.w3.org/2001/04/xmlenc#sha512"/>
        <DigestValue>BZRZOYvrN0ziVtmXlizwoj8lc1juVh0GiqbyFbj1mVT2ZsHmE5dbI2WZMhffJOWPvWyir+lqhJ6qxDZr889MnA==</DigestValue>
      </Reference>
      <Reference URI="/xl/worksheets/sheet8.xml?ContentType=application/vnd.openxmlformats-officedocument.spreadsheetml.worksheet+xml">
        <DigestMethod Algorithm="http://www.w3.org/2001/04/xmlenc#sha512"/>
        <DigestValue>wrtYjrNKJ2ZYYRbHPVkWCe20VETkHz098m91/jQ+PJgcz2iinb3i5veGLWqNrp+rJFQnMrLSvYw499RimzDuvg==</DigestValue>
      </Reference>
      <Reference URI="/xl/worksheets/sheet9.xml?ContentType=application/vnd.openxmlformats-officedocument.spreadsheetml.worksheet+xml">
        <DigestMethod Algorithm="http://www.w3.org/2001/04/xmlenc#sha512"/>
        <DigestValue>LSQabydtnJbIB30w5Bw3EKXSNEGtSsHKKZ1gc9W3Jel9f+XMfOsj8RplDrXn92fCWCKw5B3IHgmHEa1EJx/HbA==</DigestValue>
      </Reference>
    </Manifest>
    <SignatureProperties>
      <SignatureProperty Id="idSignatureTime" Target="#idPackageSignature">
        <mdssi:SignatureTime xmlns:mdssi="http://schemas.openxmlformats.org/package/2006/digital-signature">
          <mdssi:Format>YYYY-MM-DDThh:mm:ssTZD</mdssi:Format>
          <mdssi:Value>2026-03-23T15:01:21Z</mdssi:Value>
        </mdssi:SignatureTime>
      </SignatureProperty>
    </SignatureProperties>
  </Object>
  <Object Id="idOfficeObject">
    <SignatureProperties>
      <SignatureProperty Id="idOfficeV1Details" Target="#idPackageSignature">
        <SignatureInfoV1 xmlns="http://schemas.microsoft.com/office/2006/digsig">
          <SetupID>{D3CA2EA6-3605-4D12-9219-D1BE4B07194C}</SetupID>
          <SignatureText>Fatima Ozorio</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2026-03-23T15:01:21Z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zAC8AMwAvADIAMAAyADYAYy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EIx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IkU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By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cw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wIg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5.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zJCUUp4eEaKP9MkZS0jrMTBVbz83YCQUAbzCGKg1fbTaIXcm+uRoIQQpZFVwA5GsoK7hPHS99k/d
A/1FlFki/w==</DigestValue>
    </Reference>
    <Reference Type="http://www.w3.org/2000/09/xmldsig#Object" URI="#idOfficeObject">
      <DigestMethod Algorithm="http://www.w3.org/2001/04/xmlenc#sha512"/>
      <DigestValue>qxJ4u9GcVMdMCOMOrXM4UakFIih8iD0r9ttM2sdaPvyhzCji13fwwTZNqN96+Il6U8trzAXKcRTi
oKHdG5sepg==</DigestValue>
    </Reference>
    <Reference Type="http://uri.etsi.org/01903#SignedProperties" URI="#idSignedProperties">
      <Transforms>
        <Transform Algorithm="http://www.w3.org/TR/2001/REC-xml-c14n-20010315"/>
      </Transforms>
      <DigestMethod Algorithm="http://www.w3.org/2001/04/xmlenc#sha512"/>
      <DigestValue>qrZXchomwVhyUVEx9mfhBxanwVBevvsOIsBib+2CcD0gxw9UErCmgUfOBSM7SwKmKrhdvxKyPeL8
Renmjn3CWA==</DigestValue>
    </Reference>
    <Reference Type="http://www.w3.org/2000/09/xmldsig#Object" URI="#idValidSigLnImg">
      <DigestMethod Algorithm="http://www.w3.org/2001/04/xmlenc#sha512"/>
      <DigestValue>mhv1dK7OQmB7TMqnzKw0Mv6WW75yL0shGFw/V5VrUXny9/Vr7UHLA0zLbR8U6NhfdsArlSlNCDn/
LqWTG7LgEw==</DigestValue>
    </Reference>
    <Reference Type="http://www.w3.org/2000/09/xmldsig#Object" URI="#idInvalidSigLnImg">
      <DigestMethod Algorithm="http://www.w3.org/2001/04/xmlenc#sha512"/>
      <DigestValue>AA0nXm/lvDUlztgx2QwM4dRp5AnIdVv7AhM/QdVHLPS816SceAqp8Lm5GRA+OAE+2ryTN9UDiyUB
IsDVJlfsCQ==</DigestValue>
    </Reference>
  </SignedInfo>
  <SignatureValue>xz1oNoKzdee8sUak+E3ly9d3EElzar/ab+YSTQZD1Ju0xf+egeF5BFC4kc0MulkwQl3ei2cj4/I/
enxk1VVt2V9hCD8s4UC8xYnHA76dUpWZlVubNPlj6iv3/3te08McA0coY5/4tpim32BJcvgGsqTe
NvH1hR/66V1x7BFT3vJxX8FjqZll50TgQFTLWnpU5TR1ycVO26qgK6lCJtXkgA6vqwnqAOqdkWps
gDLWYAxXw+iXjt/DHgjNJGu52nehmacxe0cEO9WoOljjHYapXciYKnx13LxhMLlhdy1sDpDITuUi
rMcKavGP8ExjeVGzAILZx6dR3mtpLNYkxLrKJw==</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9kSu7pztX8A364uCffOp+1CwldPv++J+UUSYvL0w+vRkTO/S2YBG35OUIgB3X4zV0PlPLgt0vhdRVflaQGYnoA==</DigestValue>
      </Reference>
      <Reference URI="/docMetadata/LabelInfo.xml?ContentType=application/vnd.ms-office.classificationlabels+xml">
        <DigestMethod Algorithm="http://www.w3.org/2001/04/xmlenc#sha512"/>
        <DigestValue>ZqsfY5uRKXYNVdi/JPzkisWabGi/TcKDsYpAryY/jeIFLM/UA/sIAaaCMamuvNXJfEiNmDXxUH/Igu3V7MC6zA==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512"/>
        <DigestValue>FPskGZyov/H5QJFczCZblIhtNPhXRo6We96xZvFAGoCzlvIhkR77fiPLQxHj8nLDuC0g9KbyeEjqp2ATJVf9mw==</DigestValue>
      </Reference>
      <Reference URI="/xl/calcChain.xml?ContentType=application/vnd.openxmlformats-officedocument.spreadsheetml.calcChain+xml">
        <DigestMethod Algorithm="http://www.w3.org/2001/04/xmlenc#sha512"/>
        <DigestValue>2rLjWq9XqD9de0JrMO7ryHBqSS5U1lkePLOQt5k2w8IZVwf9mHcGcVd1R5oMjG8oGDwMPvUbzzoTC21OIYY+bw==</DigestValue>
      </Reference>
      <Reference URI="/xl/comments1.xml?ContentType=application/vnd.openxmlformats-officedocument.spreadsheetml.comments+xml">
        <DigestMethod Algorithm="http://www.w3.org/2001/04/xmlenc#sha512"/>
        <DigestValue>dRvgxPDF1ZkumfFlVct7OGJaUjfHzF/TtZ3Ka2xwiAvc8lI0SA4/24U9k+oJOHNE6veMA1Xoyj0JdCmb4NUL2w==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71yF0kuabQOyFOWsFoODyvk19iqWB+fsGG3UcI3rcuzu9n3rEdQo7H0AytVXw0vx0VCzrat2XjTVlmgQbaFdBA==</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8HTbVIxHCi/8wUteQnEotZjeadmm+GGuLH0OFlx9hupD9cumalo6UEL5ySnFZJbzPV20jiDdQM1OX+QdIc5j5w==</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8HTbVIxHCi/8wUteQnEotZjeadmm+GGuLH0OFlx9hupD9cumalo6UEL5ySnFZJbzPV20jiDdQM1OX+QdIc5j5w==</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8HTbVIxHCi/8wUteQnEotZjeadmm+GGuLH0OFlx9hupD9cumalo6UEL5ySnFZJbzPV20jiDdQM1OX+QdIc5j5w==</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8HTbVIxHCi/8wUteQnEotZjeadmm+GGuLH0OFlx9hupD9cumalo6UEL5ySnFZJbzPV20jiDdQM1OX+QdIc5j5w==</DigestValue>
      </Reference>
      <Reference URI="/xl/drawings/drawing1.xml?ContentType=application/vnd.openxmlformats-officedocument.drawing+xml">
        <DigestMethod Algorithm="http://www.w3.org/2001/04/xmlenc#sha512"/>
        <DigestValue>i8qBk8TNxPIvGIEA9CTH4QUlWJt9TI31dAQ3kL4mlDHc+3g3u+W0dSKd99FffcbCqb45wIcDkQtQeETkrNKaSA==</DigestValue>
      </Reference>
      <Reference URI="/xl/drawings/drawing2.xml?ContentType=application/vnd.openxmlformats-officedocument.drawing+xml">
        <DigestMethod Algorithm="http://www.w3.org/2001/04/xmlenc#sha512"/>
        <DigestValue>KxZjfG5KRzy+OYCtolFE+g2aZbS19OL4EE+R34kWuV7g+ei+oaQBTXzLwF6u8Gq0Lh8UZuo83eOn+rMxTj5HBA==</DigestValue>
      </Reference>
      <Reference URI="/xl/drawings/drawing3.xml?ContentType=application/vnd.openxmlformats-officedocument.drawing+xml">
        <DigestMethod Algorithm="http://www.w3.org/2001/04/xmlenc#sha512"/>
        <DigestValue>IuSgy/HqgHdbgq1rSH9iwDOiYBtt5gi9GIVbz06z1wORrYxqSQsSLaZAq81z17SFT0qQ0LGYknloqjSP9CVPOQ==</DigestValue>
      </Reference>
      <Reference URI="/xl/drawings/drawing4.xml?ContentType=application/vnd.openxmlformats-officedocument.drawing+xml">
        <DigestMethod Algorithm="http://www.w3.org/2001/04/xmlenc#sha512"/>
        <DigestValue>3reevxuLFSHurbnkclDe1EY0V1achDPVeIpKIv7kwmNCySZrxCBeZSH8s8xLtfYFL9z4GcjHAG75sbdDkNQRrQ==</DigestValue>
      </Reference>
      <Reference URI="/xl/drawings/drawing5.xml?ContentType=application/vnd.openxmlformats-officedocument.drawing+xml">
        <DigestMethod Algorithm="http://www.w3.org/2001/04/xmlenc#sha512"/>
        <DigestValue>cUdwuA/vrwqVzw8aEuqzb8i7vXbtKGAo80Z+cqGPivlBJ9W/u0DBPjVKVU22SbOQdSIgJ4v2XcDIFsB65kFejQ==</DigestValue>
      </Reference>
      <Reference URI="/xl/drawings/vmlDrawing1.vml?ContentType=application/vnd.openxmlformats-officedocument.vmlDrawing">
        <DigestMethod Algorithm="http://www.w3.org/2001/04/xmlenc#sha512"/>
        <DigestValue>ZLW/rQltzXPIvzDNhBaY3YQhP1eNEJLO1UJW5jCoyoJ7gEcrJQglqXBokv/533Sp3sW0Q2HcnZMvQe085bl5LQ==</DigestValue>
      </Reference>
      <Reference URI="/xl/drawings/vmlDrawing2.vml?ContentType=application/vnd.openxmlformats-officedocument.vmlDrawing">
        <DigestMethod Algorithm="http://www.w3.org/2001/04/xmlenc#sha512"/>
        <DigestValue>c3eYSiIhs+c41UTFAjxVUAk9uF/+xYxnkA/7pxQPWnRDW5b0YYS9vVNmliJ2bsT/sTsmrthnX0yeg9tmYd5p2g==</DigestValue>
      </Reference>
      <Reference URI="/xl/drawings/vmlDrawing3.vml?ContentType=application/vnd.openxmlformats-officedocument.vmlDrawing">
        <DigestMethod Algorithm="http://www.w3.org/2001/04/xmlenc#sha512"/>
        <DigestValue>iDCyHk3LA4QUuLYnIN92+bTBqRMgT3dZ68Q4Sqe/v1vf9pQmmUmRcfKtboCDAt3p7d+cFjnJpH1MrysBzkiL0Q==</DigestValue>
      </Reference>
      <Reference URI="/xl/drawings/vmlDrawing4.vml?ContentType=application/vnd.openxmlformats-officedocument.vmlDrawing">
        <DigestMethod Algorithm="http://www.w3.org/2001/04/xmlenc#sha512"/>
        <DigestValue>2jwM9UU4oEb3H+EU8A1ppgqBj35hNirRyI8Szdey84pUPvWQq0UxZd336BJsn8pRwl9ydEalkbQHGotrzn3FdQ==</DigestValue>
      </Reference>
      <Reference URI="/xl/drawings/vmlDrawing5.vml?ContentType=application/vnd.openxmlformats-officedocument.vmlDrawing">
        <DigestMethod Algorithm="http://www.w3.org/2001/04/xmlenc#sha512"/>
        <DigestValue>ZUeCX/R+jTxyYzJqVs4u5AdJAeCj1la/xYXvQw64Nw59vjq8XatIGf/yswhDMc2m/WTPFNtSkFQu2cxke/N68A==</DigestValue>
      </Reference>
      <Reference URI="/xl/drawings/vmlDrawing6.vml?ContentType=application/vnd.openxmlformats-officedocument.vmlDrawing">
        <DigestMethod Algorithm="http://www.w3.org/2001/04/xmlenc#sha512"/>
        <DigestValue>40ZKLRXpyngWyOWUOPDF6ivKevL+Q1HQ3D13RwQHb9XBcgirSjvmFXCgfx5OlGdrnM7gdkkw/mb34C/r5LJxrw==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QeZLOEIywL4kJEgiA3xbvfaX0Y1yu07MEJz9Gcjsfacn/p6BHgpbjDBca4Wp7wr9mtNJHqa9NviH7tA+VA32KQ==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RoHEayMbUVqUsgyR2EBLEmx/9keRmDfrq09dmJpAHVGKG1oUOwhI/kUWog4SIjeCjc+9r/hLEL1p5NoDQmj+6g==</DigestValue>
      </Reference>
      <Reference URI="/xl/externalLinks/externalLink1.xml?ContentType=application/vnd.openxmlformats-officedocument.spreadsheetml.externalLink+xml">
        <DigestMethod Algorithm="http://www.w3.org/2001/04/xmlenc#sha512"/>
        <DigestValue>gLSIW/n1+axfbgIC7vJ7BI1JIe5VSWJrhn4HFdZ8NjFVEVvujihbgmZjYd44xAZbJsB4yKTSW786aIGVnhtHWw==</DigestValue>
      </Reference>
      <Reference URI="/xl/externalLinks/externalLink2.xml?ContentType=application/vnd.openxmlformats-officedocument.spreadsheetml.externalLink+xml">
        <DigestMethod Algorithm="http://www.w3.org/2001/04/xmlenc#sha512"/>
        <DigestValue>h2rXI8C/vcQzlnXpw3wdZfTMY+G1NI1Dk70awOjGuA6rEkc4uVZD4MZ0i/qSBYFmKmCNdwsNMtnrzQ9fnHLkwQ==</DigestValue>
      </Reference>
      <Reference URI="/xl/media/image1.png?ContentType=image/png">
        <DigestMethod Algorithm="http://www.w3.org/2001/04/xmlenc#sha512"/>
        <DigestValue>tORNsQ0gpzlgOZbNbMvj5m6763KM+CQDLXvpU/Tr7IjzQAiYLUjCZEHVRBFEGpDjQYTvzQHJJWHXmHCOqcu3wQ==</DigestValue>
      </Reference>
      <Reference URI="/xl/media/image2.emf?ContentType=image/x-emf">
        <DigestMethod Algorithm="http://www.w3.org/2001/04/xmlenc#sha512"/>
        <DigestValue>2wxWgQxc/5CVPTWsmV6PsMagUSc7JxeKNB8Hm3oJAAnFP++5kqnV+mRFr76A3R5BLAnHhUlVUrsnhFjTo3wDKw==</DigestValue>
      </Reference>
      <Reference URI="/xl/media/image3.emf?ContentType=image/x-emf">
        <DigestMethod Algorithm="http://www.w3.org/2001/04/xmlenc#sha512"/>
        <DigestValue>uILjgZaXbd99xMvVV1wlG1mpAuX6SY5jVtQ+iFrebkXfy7PUrjqFOUU0r3s/EHwX1GzIRe5rTU0gLVvSiHot5g==</DigestValue>
      </Reference>
      <Reference URI="/xl/media/image4.emf?ContentType=image/x-emf">
        <DigestMethod Algorithm="http://www.w3.org/2001/04/xmlenc#sha512"/>
        <DigestValue>TqOztv2UPaaGin9gUTUD5HqsE+T7RA1GMptcjVSsnsv1OrsUtOIxFswZ4eEi8QKrX/XzyBnZcrxXUa6lmgS1UA==</DigestValue>
      </Reference>
      <Reference URI="/xl/media/image5.emf?ContentType=image/x-emf">
        <DigestMethod Algorithm="http://www.w3.org/2001/04/xmlenc#sha512"/>
        <DigestValue>x/Bh10O2qf+yq1O1ytSoNmU2aMtxxgGeOUjUxDwpH8qKfVJhmd86cVl4ffPJ87v9vXXSew/DoXo2UCJdaO0KLg==</DigestValue>
      </Reference>
      <Reference URI="/xl/media/image6.emf?ContentType=image/x-emf">
        <DigestMethod Algorithm="http://www.w3.org/2001/04/xmlenc#sha512"/>
        <DigestValue>WvineX2/yD3Rf4A1n6URPqJyrowQ/JULQIBxKJNM0ItzznCPo/bO4n34TZ7TVkj9O4eJ+oVcTs0QPJPbpwNTPg==</DigestValue>
      </Reference>
      <Reference URI="/xl/persons/person.xml?ContentType=application/vnd.ms-excel.person+xml">
        <DigestMethod Algorithm="http://www.w3.org/2001/04/xmlenc#sha512"/>
        <DigestValue>bnbOlGH0tiEakgCPPTStzmESlYRsdNXucJRxEXNa5/YZVY7KNtezT5aMOoLdF7cWvqnED1xkjsd+MwS43ziUlA==</DigestValue>
      </Reference>
      <Reference URI="/xl/printerSettings/printerSettings1.bin?ContentType=application/vnd.openxmlformats-officedocument.spreadsheetml.printerSettings">
        <DigestMethod Algorithm="http://www.w3.org/2001/04/xmlenc#sha512"/>
        <DigestValue>aMTrigiSGjGJNrkqTXpYybicMri+9UDzi4MI69Lct+8L6JuPx4h3Ki4pzwGRQVYDH6s83oVD8ZWOC8wQW9A1eg==</DigestValue>
      </Reference>
      <Reference URI="/xl/printerSettings/printerSettings2.bin?ContentType=application/vnd.openxmlformats-officedocument.spreadsheetml.printerSettings">
        <DigestMethod Algorithm="http://www.w3.org/2001/04/xmlenc#sha512"/>
        <DigestValue>9GvYvvmJhRUw3xnjgpZBjA0s3t6fZFmaDQEBZNWkHB9uamb0bn43mHJ0ndjl72BFhxSfP6VypuVxN62YTbLxyQ==</DigestValue>
      </Reference>
      <Reference URI="/xl/printerSettings/printerSettings3.bin?ContentType=application/vnd.openxmlformats-officedocument.spreadsheetml.printerSettings">
        <DigestMethod Algorithm="http://www.w3.org/2001/04/xmlenc#sha512"/>
        <DigestValue>9GvYvvmJhRUw3xnjgpZBjA0s3t6fZFmaDQEBZNWkHB9uamb0bn43mHJ0ndjl72BFhxSfP6VypuVxN62YTbLxyQ==</DigestValue>
      </Reference>
      <Reference URI="/xl/printerSettings/printerSettings4.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5.bin?ContentType=application/vnd.openxmlformats-officedocument.spreadsheetml.printerSettings">
        <DigestMethod Algorithm="http://www.w3.org/2001/04/xmlenc#sha512"/>
        <DigestValue>RL5vO0vd14JNGUvr90DU65VJWaicgtEB/Cx0b3fy1XpCS/61brDDccID/ZFlNkixGrZYE/NekYEr6CAkt9awEQ==</DigestValue>
      </Reference>
      <Reference URI="/xl/sharedStrings.xml?ContentType=application/vnd.openxmlformats-officedocument.spreadsheetml.sharedStrings+xml">
        <DigestMethod Algorithm="http://www.w3.org/2001/04/xmlenc#sha512"/>
        <DigestValue>oDo5k5x9JAEYlytRXnXFo7+idQPwGKEAx3gxsmcdTkO9R8khBLS/oPT6TsoL27kE8fLFW8LDvS1u1zM3zpZ/DA==</DigestValue>
      </Reference>
      <Reference URI="/xl/styles.xml?ContentType=application/vnd.openxmlformats-officedocument.spreadsheetml.styles+xml">
        <DigestMethod Algorithm="http://www.w3.org/2001/04/xmlenc#sha512"/>
        <DigestValue>Oyvb8CLt6kj6vsNLfnTjomsJe+x5HGLOZMDddfXF+m/j235fEzQVSIA6uvebMb2JNOgSLWM43zJk/+CoK66RUQ==</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threadedComments/threadedComment1.xml?ContentType=application/vnd.ms-excel.threadedcomments+xml">
        <DigestMethod Algorithm="http://www.w3.org/2001/04/xmlenc#sha512"/>
        <DigestValue>1cVKFm1DKmR5NRqUSXrfs78PoC9rOU3bv3WJxZmYKPyURXt5ri6t9LklhXK4JKTlhuanbn9sgQf+V0OHuhcQlg==</DigestValue>
      </Reference>
      <Reference URI="/xl/workbook.xml?ContentType=application/vnd.openxmlformats-officedocument.spreadsheetml.sheet.main+xml">
        <DigestMethod Algorithm="http://www.w3.org/2001/04/xmlenc#sha512"/>
        <DigestValue>cwfJTSV3zyflrBpCFj9SFqMz5MsPieLLWkJ/mfXycIQDKuEWD4IbSFGSQ7aSfxVpLQDFbOzDe6r4RBxI1rwm4Q==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x6x3o0FiteXwgd4+N2JRHShF5DouWMYfdr1Gow4eR29VuHl34yE2z9z/pbf8d7IOjb9KqtDxCVXP0Ef6v2RZSA==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KtioYd88V48gBC6DVBiohjfRSElo4T4akxLwWU5w7Wcrpc05Dt/TK3Ad2o+yewC5biILAiU0EPrfBrjhC3aHhg==</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yR0KlOrANGRoQWXgTAU+xZYdqh2LOfNHT1Mb+BMXfR9UbW1/3G/j2XvoaAyvgp2fncfrlfpmCJcZGYveQfU9jA==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4NVkz94b1HybdmURsZ083jwmq3AIuTlajDQ/XkegdCz9oflqkXnW0BjAKh9+uCFaIj9Lismj/hflNoB2sry2Ug==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hALAt0+0lwD3gVtJl2y1xo9r6bExViq5njMBXf4t+xiJ2XrJTd6v/YTmLj4QCCA9RQv+zqM/6+voM7a9xbPitg==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ovX135xFmM5KQfZFXRCtbKfYe/mZhcJI7bNajfLUnu4kXRXt5RIznnrkVE3vKNp1u4IWBudzQyQdO1k4vjXteQ==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uhKET3/tCc+6Eh8mgRSZMIytIQxYJrCK9OB/GcXxCoozY0hwhiaIWfWiVXF3k64seEERSDkrzdXUNBPmVzLnhw==</DigestValue>
      </Reference>
      <Reference URI="/xl/worksheets/sheet1.xml?ContentType=application/vnd.openxmlformats-officedocument.spreadsheetml.worksheet+xml">
        <DigestMethod Algorithm="http://www.w3.org/2001/04/xmlenc#sha512"/>
        <DigestValue>wtrMzhcu6pYr1EGP3HVAAfWkCNKVK0YNMkLDDCmjTzu0nolopCMCbzdBlGqi0qpGXY1EU9nB47nJrTFVKXqN2w==</DigestValue>
      </Reference>
      <Reference URI="/xl/worksheets/sheet10.xml?ContentType=application/vnd.openxmlformats-officedocument.spreadsheetml.worksheet+xml">
        <DigestMethod Algorithm="http://www.w3.org/2001/04/xmlenc#sha512"/>
        <DigestValue>3BZlk3Ozv0K+OzYG8SYou/wT9s3Q/jm/+NvE2BSxNh+Nrh3A6RbwP5iVnOLP8vCc2Mf1jBdW2mTYh52xpknE6A==</DigestValue>
      </Reference>
      <Reference URI="/xl/worksheets/sheet11.xml?ContentType=application/vnd.openxmlformats-officedocument.spreadsheetml.worksheet+xml">
        <DigestMethod Algorithm="http://www.w3.org/2001/04/xmlenc#sha512"/>
        <DigestValue>0P2dLpYhtVp+8k5zEchiwuy3fYYeLcDolgYu+DmzEb1a+UpOESyGje+WTaIA5fWM1GSO9gFHks/iiERaLzC98Q==</DigestValue>
      </Reference>
      <Reference URI="/xl/worksheets/sheet12.xml?ContentType=application/vnd.openxmlformats-officedocument.spreadsheetml.worksheet+xml">
        <DigestMethod Algorithm="http://www.w3.org/2001/04/xmlenc#sha512"/>
        <DigestValue>Hi+fQHE1oQ5LGuRJvGFJldODyCv5oBQT1LQg3wDuimVlFEmtRnK6HG/tnmieFIO6uql5zaQlvblzLAYi7p4/SQ==</DigestValue>
      </Reference>
      <Reference URI="/xl/worksheets/sheet2.xml?ContentType=application/vnd.openxmlformats-officedocument.spreadsheetml.worksheet+xml">
        <DigestMethod Algorithm="http://www.w3.org/2001/04/xmlenc#sha512"/>
        <DigestValue>FJawrEuyMUWqIl0ZP7j3rqjnTpVx16oDVY3yQ+OvHgoXNiqGLK1cydP5yPfdl9b0oVMqQ3lfGrXDyusWVY44Fg==</DigestValue>
      </Reference>
      <Reference URI="/xl/worksheets/sheet3.xml?ContentType=application/vnd.openxmlformats-officedocument.spreadsheetml.worksheet+xml">
        <DigestMethod Algorithm="http://www.w3.org/2001/04/xmlenc#sha512"/>
        <DigestValue>u3zOTuJ2kEOhzQ45PNVaDxh3pvq87Pdoidb97Mm/N7XLIazWZrNSHhwNMWvIj4eAG73geIBC5yLSXWNLxCfqEg==</DigestValue>
      </Reference>
      <Reference URI="/xl/worksheets/sheet4.xml?ContentType=application/vnd.openxmlformats-officedocument.spreadsheetml.worksheet+xml">
        <DigestMethod Algorithm="http://www.w3.org/2001/04/xmlenc#sha512"/>
        <DigestValue>Wr7SPeapFu30EyQ9dW1V530gW8IHUOvXEP/qOnBNMHTrQUYTQ+DsxtmdP3VtGuTW0cu/hmvR5WoTqm8XHenKwQ==</DigestValue>
      </Reference>
      <Reference URI="/xl/worksheets/sheet5.xml?ContentType=application/vnd.openxmlformats-officedocument.spreadsheetml.worksheet+xml">
        <DigestMethod Algorithm="http://www.w3.org/2001/04/xmlenc#sha512"/>
        <DigestValue>9l6fQDocf3gudNRSbUpPkxuwmeVVirZr8y13fXnpuBm65qBei88Mz9D5f9mFYnj75Un0dVJOxkoE64XZ2tAEpg==</DigestValue>
      </Reference>
      <Reference URI="/xl/worksheets/sheet6.xml?ContentType=application/vnd.openxmlformats-officedocument.spreadsheetml.worksheet+xml">
        <DigestMethod Algorithm="http://www.w3.org/2001/04/xmlenc#sha512"/>
        <DigestValue>e4wkaMYfRoKY9BlG14pJHBjVqEThaLDgIas8ebfzNTx8RjaoQbumD8LNxM2glT+04BvXinWSlOcQvF0X5UXcKQ==</DigestValue>
      </Reference>
      <Reference URI="/xl/worksheets/sheet7.xml?ContentType=application/vnd.openxmlformats-officedocument.spreadsheetml.worksheet+xml">
        <DigestMethod Algorithm="http://www.w3.org/2001/04/xmlenc#sha512"/>
        <DigestValue>BZRZOYvrN0ziVtmXlizwoj8lc1juVh0GiqbyFbj1mVT2ZsHmE5dbI2WZMhffJOWPvWyir+lqhJ6qxDZr889MnA==</DigestValue>
      </Reference>
      <Reference URI="/xl/worksheets/sheet8.xml?ContentType=application/vnd.openxmlformats-officedocument.spreadsheetml.worksheet+xml">
        <DigestMethod Algorithm="http://www.w3.org/2001/04/xmlenc#sha512"/>
        <DigestValue>wrtYjrNKJ2ZYYRbHPVkWCe20VETkHz098m91/jQ+PJgcz2iinb3i5veGLWqNrp+rJFQnMrLSvYw499RimzDuvg==</DigestValue>
      </Reference>
      <Reference URI="/xl/worksheets/sheet9.xml?ContentType=application/vnd.openxmlformats-officedocument.spreadsheetml.worksheet+xml">
        <DigestMethod Algorithm="http://www.w3.org/2001/04/xmlenc#sha512"/>
        <DigestValue>LSQabydtnJbIB30w5Bw3EKXSNEGtSsHKKZ1gc9W3Jel9f+XMfOsj8RplDrXn92fCWCKw5B3IHgmHEa1EJx/HbA==</DigestValue>
      </Reference>
    </Manifest>
    <SignatureProperties>
      <SignatureProperty Id="idSignatureTime" Target="#idPackageSignature">
        <mdssi:SignatureTime xmlns:mdssi="http://schemas.openxmlformats.org/package/2006/digital-signature">
          <mdssi:Format>YYYY-MM-DDThh:mm:ssTZD</mdssi:Format>
          <mdssi:Value>2026-03-23T15:01:25Z</mdssi:Value>
        </mdssi:SignatureTime>
      </SignatureProperty>
    </SignatureProperties>
  </Object>
  <Object Id="idOfficeObject">
    <SignatureProperties>
      <SignatureProperty Id="idOfficeV1Details" Target="#idPackageSignature">
        <SignatureInfoV1 xmlns="http://schemas.microsoft.com/office/2006/digsig">
          <SetupID>{1D8C4141-CE24-4807-954A-E81F3E367B4D}</SetupID>
          <SignatureText>Fatima Ozorio</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2026-03-23T15:01:25Z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zAC8AMwAvADIAMAAyADY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Nx2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BBIw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G/w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8f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6.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ga+toodLJQ6YEQnWlwZTrpiNb8HhRPwumlpPFI+8weY=</DigestValue>
    </Reference>
    <Reference Type="http://www.w3.org/2000/09/xmldsig#Object" URI="#idOfficeObject">
      <DigestMethod Algorithm="http://www.w3.org/2001/04/xmlenc#sha256"/>
      <DigestValue>FcFC5wauCE3JTK3u1P+/S8mbYZ9N+nvSpJNWhSGGrOE=</DigestValue>
    </Reference>
    <Reference Type="http://uri.etsi.org/01903#SignedProperties" URI="#idSignedProperties">
      <Transforms>
        <Transform Algorithm="http://www.w3.org/TR/2001/REC-xml-c14n-20010315"/>
      </Transforms>
      <DigestMethod Algorithm="http://www.w3.org/2001/04/xmlenc#sha256"/>
      <DigestValue>Sqf8/oCcsjjevR+4yOwwCQ3DeghoghjXPZTJKb4bFkE=</DigestValue>
    </Reference>
    <Reference Type="http://www.w3.org/2000/09/xmldsig#Object" URI="#idValidSigLnImg">
      <DigestMethod Algorithm="http://www.w3.org/2001/04/xmlenc#sha256"/>
      <DigestValue>jpRG4wh9BHYTY+nU3g2vU7G6DeQJ2QStf5ZgndwJ3wY=</DigestValue>
    </Reference>
    <Reference Type="http://www.w3.org/2000/09/xmldsig#Object" URI="#idInvalidSigLnImg">
      <DigestMethod Algorithm="http://www.w3.org/2001/04/xmlenc#sha256"/>
      <DigestValue>fEAzNrUfnOBVEIH/P4BWTPVzq0Dvh2jyFEwALKVc2aY=</DigestValue>
    </Reference>
  </SignedInfo>
  <SignatureValue>NFw0+WOh4i/3ff8A+pq+DV0pgCuXGUPVvYTeZhZLo3l/eCi/x+U1DH0bx82SN5fdbCbM4dye4gPX
wdV8/IRbABiNRLditilfd9/0OtIYetKr6YAxyU2yEI6FxKG5F6JaI38LKG3GaSv6rSiEznyMxzRe
RsYpr0DhviP7gxWB4pqOILN/lYpYdJalnueEkKmU3TLF9QwRnQ9TC/u13TtZMbqCwAzfK6DHb6df
wN8XmpWz45VAJUKgHcTRH+N/xinCodfCTNobeXACCM3zNDVkNl6YA+eoVr18EMvvN+9NwX7Rm7G0
3ga+i/V80CcUtmgSKxBC+md7huwkS4SvCZ18aA==</SignatureValue>
  <KeyInfo>
    <X509Data>
      <X509Certificate>MIIIlDCCBnygAwIBAgIUQ8xs3KvpctfYbbfSJ7N/RSexO8gwDQYJKoZIhvcNAQELBQAwgYMxCzAJBgNVBAYTAlBZMQ0wCwYDVQQKDARJQ1BQMTgwNgYDVQQLDC9QcmVzdGFkb3IgQ3VhbGlmaWNhZG8gZGUgU2VydmljaW9zIGRlIENvbmZpYW56YTEWMBQGA1UEBRMNUlVDODAwMjgzNTUtNDETMBEGA1UEAwwKSVRUSSBTQUVDQTAeFw0yNDExMDgxNjQ4MTlaFw0yODExMDcxNjQ4MThaMIHRMQswCQYDVQQGEwJQWTE1MDMGA1UECgwsQ0VSVElGSUNBRE8gQ1VBTElGSUNBRE8gREUgRklSTUEgRUxFQ1RST05JQ0ExCzAJBgNVBAsMAkYzMRIwEAYDVQQFEwlDSTI0OTEzMDgxHjAcBgNVBAQMFUlNUEFHTElBVEVMTEkgQkFSRUlSTzEZMBcGA1UEKgwQQ0FSTE9TIEZSQU5DSVNDTzEvMC0GA1UEAwwmQ0FSTE9TIEZSQU5DSVNDTyBJTVBBR0xJQVRFTExJIEJBUkVJUk8wggEiMA0GCSqGSIb3DQEBAQUAA4IBDwAwggEKAoIBAQCo0KruzXyIUtw0aAyBnhVblaOpbuQH4GJFsd73+Wkk2SbSA4qgxGVfp6GpxzjjjzwviPCU+mRDziLL2oRG/QiaU9DeLFIBaeh90fBtnHiZRui+QB8jLVXNdd/vMGg7nJrwUKUNXvcUcoUVPa1POANqakZJZIS8+vV/2qcLZMP9si38D+aiTXH6pG+Wq0Adex1XoHVaKuTuGK5H+eEBAxRb7PbDhn0ACHEVM0ZXCpdRsSrq1v0eSUhJbvs5N5etS7EUQWiKj1fuE4Hz4uA1K9Hdpv/rvLbro0sY3sU1OwANIZVDutMMvXYlJfz20WTwjI354KnjRAqHLQlSRzhajV0zAgMBAAGjggOuMIIDqjAMBgNVHRMBAf8EAjAAMB8GA1UdIwQYMBaAFN/0/h8zF/N4EXAPAsGUHOPgXNT9MHsGCCsGAQUFBwEBBG8wbTA9BggrBgEFBQcwAoYxaHR0cHM6Ly93d3cuc2VjdXJlLml0dGkuZGlnaXRhbC9jZXJ0cy9jYS1pdHRpLmNlcjAsBggrBgEFBQcwAYYgaHR0cHM6Ly9vY3NwLnNlY3VyZS5pdHRpLmRpZ2l0YWwwawYDVR0RBGQwYoEnY2FybG9zLmltcGFnbGlhdGVsbGlAdWVub2hvbGRpbmcuY29tLnB5pDcwNTEzMDEGA1UEDQwqRklSTUEgRUxFQ1RST05JQ0EgQ1VBTElGSUNBREEgQ0VOVFJBTElaQURBMIIByQYDVR0gBIIBwDCCAbwwggG4BgwrBgEEAYPddwECAgEwggGmMDwGCCsGAQUFBwIBFjBodHRwczovL3d3dy5zZWN1cmUuaXR0aS5kaWdpdGFsL2Nwcy9pdHRpX2Nwcy5wZGYwgbkGCCsGAQUFBwICMIGsDIGpQ2VydGlmaWNhZG8gY3VhbGlmaWNhZG8gZGUgZmlybWEgZWxlY3Ryw7NuaWNhIHRpcG8gRjMgKGNsYXZlcyBlbiBkaXNwb3NpdGl2byBjdWFsaWZpY2FkbyBjZW50cmFsaXphZG8pLCBzdWpldGEgYSBsYXMgY29uZGljaW9uZXMgZGUgdXNvIGV4cHVlc3RhcyBlbiBsYSBEUEMgZGUgSVRUSSBTQUVDQTCBqQYIKwYBBQUHAgIwgZwMgZlRdWFsaWZpZWQgZWxlY3Ryb25pYyBzaWduYXR1cmUgY2VydGlmaWNhdGUgdHlwZSBGMyAoa2V5cyBpbiBjZW50cmFsaXplZCBxdWFsaWZpZWQgZGV2aWNlKSwgc3ViamVjdCB0byB0aGUgY29uZGl0aW9ucyBvZiB1c2Ugc2V0IG91dCBpbiB0aGUgSVRUSSBTQUVDQSBDUFMwIAYDVR0lAQH/BBYwFAYIKwYBBQUHAwIGCCsGAQUFBwMEMHEGA1UdHwRqMGgwMqAwoC6GLGh0dHBzOi8vY3JsMS5zZWN1cmUuaXR0aS5kaWdpdGFsL2l0dGktY2EuY3JsMDKgMKAuhixodHRwczovL2NybDIuc2VjdXJlLml0dGkuZGlnaXRhbC9pdHRpLWNhLmNybDAdBgNVHQ4EFgQUhE6O+H2DJyELzaJuvaFReogc0/4wDgYDVR0PAQH/BAQDAgXgMA0GCSqGSIb3DQEBCwUAA4ICAQB9VErqLR7C89qfbTi9YMWyMn1FDOIqiNnJGpaA/TZL7ZC97EGtDFSBz8IprHW1Awj6546PMRj7r8FEHCSPCVBWVBJ0QJFKgJvCFp3j1EFqab2Xd9fL7SkFaFiN8NgMVht0IiaXrWq6+SUYMwZYeyQFd5EUKxrwGkDjnPxkoMhIpkOn80OTtALdWOHfyTITM2lcSutXX/Fyzym5vpqc1inJkzl9K4CP4/07dIjpeBEQPWmuhrLOi1DvtiO6GatNixSGZRhSEFvTkDf+ulU7189OrklRu+16fOPdD55bCHnrYVzsP/nfWzl+KeopCa/RogWVZmgfnm6ehy/WlVI1V8Ppl/D3hMswDEXI8wj6v+AOx0YpsWFLTljyW0abGwZk9rJx13ShRuz3UfJsm2wyTJBqcy1Cn4w1sSI0cq9JFwNmpml9Ukrf5Zu4JL8oXuBqu9//yV/yK5Frz//pHvlaxwbVMMEUHWOnbat5DfYWZ9CEtEiNnK7ScXa5AE6dhGXdXslw4EhcHuXBKWK30FQZjgu1JyIDxRvHbEv8P9/urJZouot7U1WcVIOKrio7f2O6RfSFaeR+A5O7J4+vwVocKSevaHNI0pwV51QFHSJKtb9QA+H4mZKiXYUmnp14zRxdINsrcvRdhJxU/EYdctY0ultfQMdLbpdgUQpo8E+GLhj5i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xwBNfkTqW2zGPdOu0x4yCMuLWzX6XxW15KU0QNrxUW8=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PNoOtzGAngUL6s+tgIUOn9z3qrUg1S/iJNtyWMm5dFY=</DigestValue>
      </Reference>
      <Reference URI="/xl/calcChain.xml?ContentType=application/vnd.openxmlformats-officedocument.spreadsheetml.calcChain+xml">
        <DigestMethod Algorithm="http://www.w3.org/2001/04/xmlenc#sha256"/>
        <DigestValue>39tVIsVpzSHIH7etg51vV0YmpYSicYu+yOse9+MocJ4=</DigestValue>
      </Reference>
      <Reference URI="/xl/comments1.xml?ContentType=application/vnd.openxmlformats-officedocument.spreadsheetml.comments+xml">
        <DigestMethod Algorithm="http://www.w3.org/2001/04/xmlenc#sha256"/>
        <DigestValue>ePZPdCw9MG1/zy2olSiAd702VGx5Gp38zKBuh7XVzcs=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fELFnqMc531iehO8E10qUnjU3FFGSSVfKvsVGL702GU=</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iEn2xOWNYn26ijfC0eiHkhdZ8bnQfF/urEn/nw4TNYI=</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iEn2xOWNYn26ijfC0eiHkhdZ8bnQfF/urEn/nw4TNYI=</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iEn2xOWNYn26ijfC0eiHkhdZ8bnQfF/urEn/nw4TNYI=</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iEn2xOWNYn26ijfC0eiHkhdZ8bnQfF/urEn/nw4TNYI=</DigestValue>
      </Reference>
      <Reference URI="/xl/drawings/drawing1.xml?ContentType=application/vnd.openxmlformats-officedocument.drawing+xml">
        <DigestMethod Algorithm="http://www.w3.org/2001/04/xmlenc#sha256"/>
        <DigestValue>zcxcu2VbT5JOC7w1YGQkNDHAF2PqR26VDQGGDBbjiWU=</DigestValue>
      </Reference>
      <Reference URI="/xl/drawings/drawing2.xml?ContentType=application/vnd.openxmlformats-officedocument.drawing+xml">
        <DigestMethod Algorithm="http://www.w3.org/2001/04/xmlenc#sha256"/>
        <DigestValue>0JvWpDNzZ7g7G0Isv+aN7EoHtNEu1m09/hHIM4pnJ3w=</DigestValue>
      </Reference>
      <Reference URI="/xl/drawings/drawing3.xml?ContentType=application/vnd.openxmlformats-officedocument.drawing+xml">
        <DigestMethod Algorithm="http://www.w3.org/2001/04/xmlenc#sha256"/>
        <DigestValue>I3NIlNcdlOB3y4x+L2kFUkvYGY92SZ3E7jFoBuo86R8=</DigestValue>
      </Reference>
      <Reference URI="/xl/drawings/drawing4.xml?ContentType=application/vnd.openxmlformats-officedocument.drawing+xml">
        <DigestMethod Algorithm="http://www.w3.org/2001/04/xmlenc#sha256"/>
        <DigestValue>hFyIEKtNPJRI1WNlVexsV4fCC1hcH8m5cdDbNQ0WnsA=</DigestValue>
      </Reference>
      <Reference URI="/xl/drawings/drawing5.xml?ContentType=application/vnd.openxmlformats-officedocument.drawing+xml">
        <DigestMethod Algorithm="http://www.w3.org/2001/04/xmlenc#sha256"/>
        <DigestValue>DFROn0Py5t1Xyv0hj5Nng9mu5HNIb5YHd0GYP0VZNfQ=</DigestValue>
      </Reference>
      <Reference URI="/xl/drawings/vmlDrawing1.vml?ContentType=application/vnd.openxmlformats-officedocument.vmlDrawing">
        <DigestMethod Algorithm="http://www.w3.org/2001/04/xmlenc#sha256"/>
        <DigestValue>+WhPajrhJP2F3HUyA16GxEUIIrnlLJbf7437Kf7u1SY=</DigestValue>
      </Reference>
      <Reference URI="/xl/drawings/vmlDrawing2.vml?ContentType=application/vnd.openxmlformats-officedocument.vmlDrawing">
        <DigestMethod Algorithm="http://www.w3.org/2001/04/xmlenc#sha256"/>
        <DigestValue>GGXOm4V3N8M8YcCEwu8AKyJ4EhsJo9OPcnB608e22hw=</DigestValue>
      </Reference>
      <Reference URI="/xl/drawings/vmlDrawing3.vml?ContentType=application/vnd.openxmlformats-officedocument.vmlDrawing">
        <DigestMethod Algorithm="http://www.w3.org/2001/04/xmlenc#sha256"/>
        <DigestValue>3V3evP0CFAhG/dxF0K4C7NfJossNd3tVx15h+4yyWDE=</DigestValue>
      </Reference>
      <Reference URI="/xl/drawings/vmlDrawing4.vml?ContentType=application/vnd.openxmlformats-officedocument.vmlDrawing">
        <DigestMethod Algorithm="http://www.w3.org/2001/04/xmlenc#sha256"/>
        <DigestValue>qo9OtR2mN9xe38st5eEPRD48+gIuqCuoZZ/1fh67lYE=</DigestValue>
      </Reference>
      <Reference URI="/xl/drawings/vmlDrawing5.vml?ContentType=application/vnd.openxmlformats-officedocument.vmlDrawing">
        <DigestMethod Algorithm="http://www.w3.org/2001/04/xmlenc#sha256"/>
        <DigestValue>N16ytUYsbZD225sbgWvhrS6kDD9S9CaJILzN7VUpl40=</DigestValue>
      </Reference>
      <Reference URI="/xl/drawings/vmlDrawing6.vml?ContentType=application/vnd.openxmlformats-officedocument.vmlDrawing">
        <DigestMethod Algorithm="http://www.w3.org/2001/04/xmlenc#sha256"/>
        <DigestValue>2I5Jv22DC7xv7wuIMnBGuDY5wdjiM0NRXSXiYO9Erhw=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vSZS/cjH7RHimtAxUGKZuw3Q0JLMpo541afheXBBsDc=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eFMXdoIRh8gSRvPfmle2REC8m3crQ87J2SeLPMGmpGI=</DigestValue>
      </Reference>
      <Reference URI="/xl/externalLinks/externalLink1.xml?ContentType=application/vnd.openxmlformats-officedocument.spreadsheetml.externalLink+xml">
        <DigestMethod Algorithm="http://www.w3.org/2001/04/xmlenc#sha256"/>
        <DigestValue>ucXOCkYjKJ22eVft+yes8nZvLOEvSL/P43WxX0CFqMc=</DigestValue>
      </Reference>
      <Reference URI="/xl/externalLinks/externalLink2.xml?ContentType=application/vnd.openxmlformats-officedocument.spreadsheetml.externalLink+xml">
        <DigestMethod Algorithm="http://www.w3.org/2001/04/xmlenc#sha256"/>
        <DigestValue>Hkx+1VvWdS1KIhkaMWup5NqpsKmVlAwaxO7rNNJQ0Yg=</DigestValue>
      </Reference>
      <Reference URI="/xl/media/image1.png?ContentType=image/png">
        <DigestMethod Algorithm="http://www.w3.org/2001/04/xmlenc#sha256"/>
        <DigestValue>WR3Yh66Wk0zjO7s7bSMB1/nrTWYHFNKOknD+HQhatSk=</DigestValue>
      </Reference>
      <Reference URI="/xl/media/image2.emf?ContentType=image/x-emf">
        <DigestMethod Algorithm="http://www.w3.org/2001/04/xmlenc#sha256"/>
        <DigestValue>6pON5QuA4cKiy2xWLyy1KX4YBqO4B6T8DuhF9Z4vdhQ=</DigestValue>
      </Reference>
      <Reference URI="/xl/media/image3.emf?ContentType=image/x-emf">
        <DigestMethod Algorithm="http://www.w3.org/2001/04/xmlenc#sha256"/>
        <DigestValue>kiEssbxVdGG3/aKWPZTV2nHcU+lhhyM8tECUz2mpa8c=</DigestValue>
      </Reference>
      <Reference URI="/xl/media/image4.emf?ContentType=image/x-emf">
        <DigestMethod Algorithm="http://www.w3.org/2001/04/xmlenc#sha256"/>
        <DigestValue>0BjIDiV629RUeVbzLdhQzLbfUp6et3i7mOicst8vJu0=</DigestValue>
      </Reference>
      <Reference URI="/xl/media/image5.emf?ContentType=image/x-emf">
        <DigestMethod Algorithm="http://www.w3.org/2001/04/xmlenc#sha256"/>
        <DigestValue>d5IuCooNMSI+RxWcam/zEYduplvKUSyQwHxoPRKhxh4=</DigestValue>
      </Reference>
      <Reference URI="/xl/media/image6.emf?ContentType=image/x-emf">
        <DigestMethod Algorithm="http://www.w3.org/2001/04/xmlenc#sha256"/>
        <DigestValue>rHzzt+hGhP9SORCieRUfz+5Q/uvUznA15sYbs3CAWTo=</DigestValue>
      </Reference>
      <Reference URI="/xl/persons/person.xml?ContentType=application/vnd.ms-excel.person+xml">
        <DigestMethod Algorithm="http://www.w3.org/2001/04/xmlenc#sha256"/>
        <DigestValue>RF8ueQHZJp+1LI9PBRgPXx6+pa2HcpGTV3MEP5UI4/E=</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KV0RERGgdjLzj1q7jGVWM4bY91hGLlP8v/5mjY4cYMk=</DigestValue>
      </Reference>
      <Reference URI="/xl/printerSettings/printerSettings3.bin?ContentType=application/vnd.openxmlformats-officedocument.spreadsheetml.printerSettings">
        <DigestMethod Algorithm="http://www.w3.org/2001/04/xmlenc#sha256"/>
        <DigestValue>KV0RERGgdjLzj1q7jGVWM4bY91hGLlP8v/5mjY4cYMk=</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ohCNFOyxsGnIJf7+q+pQFEG9dnZu2oLPKVdZ/jfZL7M=</DigestValue>
      </Reference>
      <Reference URI="/xl/sharedStrings.xml?ContentType=application/vnd.openxmlformats-officedocument.spreadsheetml.sharedStrings+xml">
        <DigestMethod Algorithm="http://www.w3.org/2001/04/xmlenc#sha256"/>
        <DigestValue>RXF8IDZgpvn6+gXON4uNW1ZphsERAn88PCNYmaiG70A=</DigestValue>
      </Reference>
      <Reference URI="/xl/styles.xml?ContentType=application/vnd.openxmlformats-officedocument.spreadsheetml.styles+xml">
        <DigestMethod Algorithm="http://www.w3.org/2001/04/xmlenc#sha256"/>
        <DigestValue>E0Kd6jY1ulGG6swaqTJRzi2R1NvoGt5/oi74MTs1jfQ=</DigestValue>
      </Reference>
      <Reference URI="/xl/theme/theme1.xml?ContentType=application/vnd.openxmlformats-officedocument.theme+xml">
        <DigestMethod Algorithm="http://www.w3.org/2001/04/xmlenc#sha256"/>
        <DigestValue>YNeH5J+J9RxutazRnaWBrYU5Xm5oQzBJ7Lrr3bNNcJw=</DigestValue>
      </Reference>
      <Reference URI="/xl/threadedComments/threadedComment1.xml?ContentType=application/vnd.ms-excel.threadedcomments+xml">
        <DigestMethod Algorithm="http://www.w3.org/2001/04/xmlenc#sha256"/>
        <DigestValue>OtBkZlheM9ksR1aJG7wSak83kuxHkgCC1bnxXhWLQZc=</DigestValue>
      </Reference>
      <Reference URI="/xl/workbook.xml?ContentType=application/vnd.openxmlformats-officedocument.spreadsheetml.sheet.main+xml">
        <DigestMethod Algorithm="http://www.w3.org/2001/04/xmlenc#sha256"/>
        <DigestValue>JztqJauVGBJ6U0adUtxUuVWHAT1Iv6m9gUfimuJwFHo=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np71fPTAZb/vTQl0OwfpLxIUtBW5L9bs7UaYtwY2920=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3/GIRfe/Lme0JpXLJo9kDx/RElduHEffClh74SR2OJM=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qT5sx4MGKlYsVlPMvPZ4NA1uU2Y3b1rNyw2untB1VZc=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nHPw+5hx4RwGoVpoNjxKF5awpzgTSuyJbHpK6hRN3b8=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4rwWNLPK0pamJeE/tvCTqI+xtVab4KYZFcJzWVO6Kv4=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Xvzr484Ulj/tgpZRSSrr8hE9M97eEcQpRD/iYT6vnao=</DigestValue>
      </Reference>
      <Reference URI="/xl/worksheets/sheet1.xml?ContentType=application/vnd.openxmlformats-officedocument.spreadsheetml.worksheet+xml">
        <DigestMethod Algorithm="http://www.w3.org/2001/04/xmlenc#sha256"/>
        <DigestValue>7soP2O00WWlHybIOLbSLjmGGA20LqOlPfxHvLPyrnjk=</DigestValue>
      </Reference>
      <Reference URI="/xl/worksheets/sheet10.xml?ContentType=application/vnd.openxmlformats-officedocument.spreadsheetml.worksheet+xml">
        <DigestMethod Algorithm="http://www.w3.org/2001/04/xmlenc#sha256"/>
        <DigestValue>i4qXTB5bqS07ArqAwsnB5fLBlsEi7Wk3F5uFtGWmmgM=</DigestValue>
      </Reference>
      <Reference URI="/xl/worksheets/sheet11.xml?ContentType=application/vnd.openxmlformats-officedocument.spreadsheetml.worksheet+xml">
        <DigestMethod Algorithm="http://www.w3.org/2001/04/xmlenc#sha256"/>
        <DigestValue>5IdLPq8EJpz0XIVaOXP+lVwLBX6jAOBVIr9EVOjF4C4=</DigestValue>
      </Reference>
      <Reference URI="/xl/worksheets/sheet12.xml?ContentType=application/vnd.openxmlformats-officedocument.spreadsheetml.worksheet+xml">
        <DigestMethod Algorithm="http://www.w3.org/2001/04/xmlenc#sha256"/>
        <DigestValue>7cgP+oXBiiou4jifEJhosUYKfqq8LGhMttMFFPCire4=</DigestValue>
      </Reference>
      <Reference URI="/xl/worksheets/sheet2.xml?ContentType=application/vnd.openxmlformats-officedocument.spreadsheetml.worksheet+xml">
        <DigestMethod Algorithm="http://www.w3.org/2001/04/xmlenc#sha256"/>
        <DigestValue>8jymr5vyQl73KQY1Hq8rbecJ+if/f2sIDhki00RJZJk=</DigestValue>
      </Reference>
      <Reference URI="/xl/worksheets/sheet3.xml?ContentType=application/vnd.openxmlformats-officedocument.spreadsheetml.worksheet+xml">
        <DigestMethod Algorithm="http://www.w3.org/2001/04/xmlenc#sha256"/>
        <DigestValue>tRbLU2/a0rsav0uVgRJfBAB6Y4pqlkHIrUdVbz+MnpQ=</DigestValue>
      </Reference>
      <Reference URI="/xl/worksheets/sheet4.xml?ContentType=application/vnd.openxmlformats-officedocument.spreadsheetml.worksheet+xml">
        <DigestMethod Algorithm="http://www.w3.org/2001/04/xmlenc#sha256"/>
        <DigestValue>EIDmIbsle0IkqU8XLv68Pu71xIX+CRX/67X2ZS5+C8w=</DigestValue>
      </Reference>
      <Reference URI="/xl/worksheets/sheet5.xml?ContentType=application/vnd.openxmlformats-officedocument.spreadsheetml.worksheet+xml">
        <DigestMethod Algorithm="http://www.w3.org/2001/04/xmlenc#sha256"/>
        <DigestValue>gU6FoCI/zJzzi99oHfktGG3hDXHb3kB4ajHGLrfxyJQ=</DigestValue>
      </Reference>
      <Reference URI="/xl/worksheets/sheet6.xml?ContentType=application/vnd.openxmlformats-officedocument.spreadsheetml.worksheet+xml">
        <DigestMethod Algorithm="http://www.w3.org/2001/04/xmlenc#sha256"/>
        <DigestValue>PIMKH2PWo9ePZQyxcRAbsE2SNFOO6rxftW8KgCekHdg=</DigestValue>
      </Reference>
      <Reference URI="/xl/worksheets/sheet7.xml?ContentType=application/vnd.openxmlformats-officedocument.spreadsheetml.worksheet+xml">
        <DigestMethod Algorithm="http://www.w3.org/2001/04/xmlenc#sha256"/>
        <DigestValue>ALHBTcu+FFuUrxvYtwFlZe8tJseCKX0xjN+fpX1dhNY=</DigestValue>
      </Reference>
      <Reference URI="/xl/worksheets/sheet8.xml?ContentType=application/vnd.openxmlformats-officedocument.spreadsheetml.worksheet+xml">
        <DigestMethod Algorithm="http://www.w3.org/2001/04/xmlenc#sha256"/>
        <DigestValue>q9ezLwa4JmJQnRkFOx2fj4crS0gDTeB+pJ8NHwEzYJs=</DigestValue>
      </Reference>
      <Reference URI="/xl/worksheets/sheet9.xml?ContentType=application/vnd.openxmlformats-officedocument.spreadsheetml.worksheet+xml">
        <DigestMethod Algorithm="http://www.w3.org/2001/04/xmlenc#sha256"/>
        <DigestValue>Cs193Q00NzlorybZo/Z843wMVKrx4rThSPppnkCzxBU=</DigestValue>
      </Reference>
    </Manifest>
    <SignatureProperties>
      <SignatureProperty Id="idSignatureTime" Target="#idPackageSignature">
        <mdssi:SignatureTime xmlns:mdssi="http://schemas.openxmlformats.org/package/2006/digital-signature">
          <mdssi:Format>YYYY-MM-DDThh:mm:ssTZD</mdssi:Format>
          <mdssi:Value>2026-03-23T15:36:38Z</mdssi:Value>
        </mdssi:SignatureTime>
      </SignatureProperty>
    </SignatureProperties>
  </Object>
  <Object Id="idOfficeObject">
    <SignatureProperties>
      <SignatureProperty Id="idOfficeV1Details" Target="#idPackageSignature">
        <SignatureInfoV1 xmlns="http://schemas.microsoft.com/office/2006/digsig">
          <SetupID>{F2728940-A6D9-48B6-B89B-C64136272C04}</SetupID>
          <SignatureText/>
          <SignatureImage>AQAAAGwAAAAAAAAAAAAAAGwAAAA8AAAAAAAAAAAAAAAnCQAAGwUAACBFTUYAAAEAUIcAAAwAAAABAAAAAAAAAAAAAAAAAAAAQAYAAIQDAABYAQAAwQAAAAAAAAAAAAAAAAAAAMA/BQDo8QIARgAAACwAAAAgAAAARU1GKwFAAQAcAAAAEAAAAAIQwNsBAAAAYAAAAGAAAABGAAAAkA8AAIQPAABFTUYrIkAEAAwAAAAAAAAAHkAJAAwAAAAAAAAAJEABAAwAAAAAAAAAMEACABAAAAAEAAAAAACAPyFABwAMAAAAAAAAAAhAAAXcDgAA0A4AAAIQwNsBAAAAAAAAAAAAAAAAAAAAAAAAAAEAAACJUE5HDQoaCgAAAA1JSERSAAAA4wAAAIAIAAAAANyFgWQAAAAEZ0FNQQAAsY58+1GTAAAACXBIWXMAAB7CAAAewgFu0HU+AAAAGXRFWHRTb2Z0d2FyZQBNaWNyb3NvZnQgT2ZmaWNlf+01cQAADjFJREFUeF7tWgl4VEUSrglJCCSQhGPBxCMcKi5yqiAoCxJE/FSQQ+QKJETRddEPxOCisEFAzbKoUdAPgRDkCiIKiByKiFxyCQgKRAQTbkIIV8hBJpnZv/rdk8lkzAOc+L36vnnT3a/7df1d9aqrqp+/k/7y5P+XR0hkYfxrCNmSoyXHyrIClq5WFkl55tOSoyXHyrIClq5WFklZNsfSVUtXK8sKWLpaWSRl2VVLVy1drSwrYOlqZZGUZVfN62rR3CU7LlD1tr2fqaos57M/2f1CXumuVNdOdYhizYYP/SNAlEpiDzgbzgnRLX/hvIW7comC2zwc/zel2ZmastNOgW1jYoJMKZRpjMuGXGYG8tevf3XVPyRWNs3ia4aKceR+hcU3Q6cN4nLOfKI9ic00zj95vlBU8tavf23Ee1J7dtsM/ivatCnxpM0MSLMYEyeos+cNPSyVBUQ6sbeFfKtIY/BSzJlXUHNlefA8HYbkHzdxrbjFaaXx9Jmb/kSM8wXEkI4RxzYW0AWJEccS6X/mNJkxRnRPM7+LW7JQSOgfWYrfqQJis061z636HYXNI1mSExjiwF7Vf07bY/JUxpwc84Yyc69P8COyz31Bfr/W5hM1hkgXKBi5z4CXcXnlHVxmj5MxqqeCZ15CS9CajrhOTRuAa/Kom4lSUXjhQ6JuCdum1DUjRpMrNNGOycdMYg4C4nvtlTj5GL8lLYkubmCuZRJWZ8qcHCL15VQxJvK9nXeLnv3tQ3B9/3/Qdfw/KtrulxWjokDNyXEGpq39ljx3eCdRcC4lqtvi4bVEc3QYpT6NgLHYldWST9AySIJINHjscaKlwMj09eMVxaUfZwrjEX4DX3Bh43PUB1AsMM5jdTPQUdSilBZFjvuvouVZtd/TU4iO2AOozjmiaZH/vgYgTWHcwAx0deFiNguDeuBaslrSNZUms9F52pXrH7ihndp6H5eONqY4luWY9yYONcUiP8zUA1gsdKeR56urob6tKTh6HTYRDePmGo5zy3eha3eBgUmR4ymUbZJvwHQbX3Ia0xupECSdfW5UIu82ZsgURrFZVDNOn4Yqi2owMC6/qro+y5dL3Xp+UYpbhqJzeapzhzw8d/f9jJ6uJExZ19QMRHNyFJJw+TCEVTUGv36wjyVfPmVkrvqGe7UGZSC/jiVasyjWxO+WI5PeFuY4q+VvUWZAmpJjHZ65oIZ+/vPwUULuR0tg5+/gBqgY69XJOQOPL25XYCluWXDYUhU6z4VQvgRNevWdd+HEUnG/bX8aRrE1/9JZP/8iVKp1ZxGxoq0tUDT59Rfpm0fQOXah2luRYwS35AUr7fu4cKtUqzF+7Nj/4n97thkvwJQcWV602oCRVTV7hYpjYbxcxK7YdcJ/iNISXWwUfDjushkLINEa/Bqp77F/UuhraNjbRb+Qf7BsCmNrnuzDpCranOfZdOooRcHIbWOToJJjShmd9nxvpoIx62vU1JAF5XjGKAVnFSRTGKkfVLMgRla/Y4tGUwrYaNBO0sIMvERbz9fSGLMNS4YLk1PbhdVarfYQfb6jjdQsts+RCKnWy6hFgCXrbsVAmsM4nl+/tFPJLWzO/VNn+I0WjnQie5yg48zY3BE6vkYBIyVPlFuyTthAVJ/G9UJLhxn9YY4OD9yB8oBbsO/0bfvWQ4hYzvdDQ3iTiqGTRpnDeOf48XjGhlZ+wfkw+Q7KOKhIAv+3NEknStFjvLkDrO77CsbHJA4+79WTndui2PjbQk+e5ZZQDrXyaXt01fvCT+1mpVBc4oohNYeREk9zlEEOtvDweNi7fkBNTAzGm/TLUeG3yPQSMOYu7mvYUzOJvmr+KzqUcOwIumkrQjWIl+jqZqmlz/MVAyePMomRpj84Sqw9KHoBsZPDDoBEcWwtVgwXBkPa5PtUKyCa3lds8QqFYS9NT0xSkgVVhr0rFumRhGQO3EABbyaYgmhSVzH3oP7fr0rPCYxq8yTi2sm7nPU1S1p//m/FAXBZ539bUE+kcYg2riyqiqxP0K6tCtvOvlx6Y8zGb37LLqh1e4ceils3OXHpuoOFYY2ie7p4i38YsFk5ElWJjlZn7cHhhkYDpWLbtmrTvbIv11psOzoK6uoav1DwIHlh/jAolwHmMZrl4PqPtzBe/zW+ETNYcrwRq3z957DkeP3X+EbMYMnxRqzy9Z/DKMe8jOII6fjvNNz92mo0jgbHObvNVkdKEfJNZ5Wqoew7y1SSWeAIitCfKOLG5b2Hcmy1GjeTY0h75pXQKHWMI+NyjQZqeH31aKEt6DaR7MnSJbAwT100nlFjZGc95jjzQvUGWmLoWE5QA+2E8mR2QEOj92fEyDxu52C1zU5c/MchOSHTvo4XUQo+wz1aygcbgX8fPExJw/T6EjeqXdLSpETrJoocM+iul5/hv35IAbz4gfLE52ciUFyg1FofQKkBRx6HXJIhPZZJZ0EyJUwmehvOfvstSsuM5xDyIIyTaAnSZBEntf6Mw1DjCqfIshgiFSd2flC5PfAil/LW9oREZYhU9NNPiaukHrkMkQoWaUFHbo/16qMPPrvsKx6N3xW1kUvcIuggQ6SMrUiXn3DhKBPZBF0Tn9jxUBHNCTI8SNQQ3OjJvc2Roxr6SMH46y/SIL6hV6XcDuli2TlwBKWoGM81lUMum0h8bFTmdMnGKs3SsSzNAsYwI4Ou9XCX215Uy7ardS/aafEC+cQXekW3HtM9b2VUYcZkzkvEikWWz4E3XFBY6MIQAxOejgjI3fPZoiJHifzmlYFRTgktQj6o1Tw+2foeq1ZzGicX5KBlIJ8dOf2czWUmjA/ymNMqG6PtqYVU8ilnU0DTiZoaMDZsQq17d4R4tjGsU0D7cDoO1dLkU6wJrM+ttrLRqhn5eOqU1YpxcY9xK/LLz81wUv6abmQTEZUdGKtqmk8UKdJ3GpWxWO7EWjZGexwWd6aE8Ru8OHE4rHGhsRzz7Yc+sxj6psMypEgYiznxe+tOBZjf6NHu5tbaWA2GnF2KFFc3zx3LuusRsQc5dgkqpO9yRaafjeGwVaUmuJ1b2G6wKvc+Doy7JWVNY8OVpsu7qkPdMzMfKfF2ccCYpqXRywF7TeRoo16YUOTVLq8kutdwrCExgFNhonpQ1UM4QAwPj0D6f5bIvbCVbeCiXB54Xgcj2Ye6BcCifcF5SHek24vd3K6gHImGsrIyRiyz7qBXm0Lk5BpLYhyM9O97MLACI289pXIXYpxbZubgxhAK6IYzhJSyMK44zeaveNwd8vTGB1UQo42iA4vowCE89H08V87NKAB5WZcwts7wCphHfI8RB4z7jzRCBSZEOntt/rM0QD12dMeM8zP+/AXjgXF1YRnfVO2XvpVoqhyeGx/k8Rsljz55DEz57CQ6BFXsqp4rSUwPr1m0Txwjf0T0aya+vUA6sVl9YPsEX+w4eQsVfp1I5IM87o9rcALJ4oN/Qc7FUAgPpEK7Ru8jDQXG6UmEj2TINYuLzLagBRAXb+CxXBnwLj6rAUYbS5mPh6m25tdI/d2xho0JqgrqgcPmlDIwRt2Ox/o5K/Khh0c5tq91ni5teSAVeVxjUlFZ6JapLVFkJ+ch3vMfBcYT+7BLh6HGxwK0/ayt5Dv+/MgD2WGw/e7BCOcTwLjxiotjL4/s73IecE3kyM/uDxF+XMBWz9WsPRIcFNa8k3jn9mTjojnSc/HtSfNv4anwvXqwukKlPdAy+DWOMLXDvH+67WsIRspQiDIm8RwjPwOMS7EjCFU1vNcfKPZNsqo6YoxdgPH4Oi237BGjy/jZ7jGWs1CebnvG2BJW5Ao+0AhB/t5IOgdR9lWV+9k4SYxl6zfwqD7+LHPpHcqrLT/gx3N1TOBxN7ScXEeM9FHXUL6UYZ+3wKzU3c5+NFSuOY5mZrehevGwVllNtkFTdeP4AaUfwkt090r+uAOf2HHsOrscx0+C4XG3MCItB+MQCaMIccsgtqp9Gsg3H4M/thB2cvoK2JDM+j2faGjfPU0/cMdwYR7v07ZbdiRilXNiPlJOdYvxgBROO9pj/2V8WS86/Pz8KEI607rENRvVGeuOyXIwNo3kkDpKfJbg3ptyLsYtOToBs8CY+30n8t/SmoPYpagKUq3g4cOi3ljFeIFjM/XwJgYY039v6IbTrzjKBj0pP/KStHR+owRbBfJCjnBnlEtjVNiR/uOx3VGcOmdpi/0t3O8A9XUVHyvM7AQQJ7qIXIJMwkLp1EuL1D/FjbuETjMN5n1mDrsRusGG1WVvX0cOB8SnUWEID3Th0oixBhaf5wtB9C593jxsSj75Sw4ADukpEr8A9p3VU1JOEPxLmyQGr5fwumru2DxprWSZgrv06c//ffmzFImwh0bhDz9OxGjja7eDWDn25Mn4J6j3Zm0C/jKge5K6k0T5U1fERzKF1hGDXL6QMGK8bC8R7mKYo9BfuhOZZy+Ws1yzPi6SSkX5Ts2zGzm8sJruIXNTCv3l/g+uocyjl6uG3xEqcxCn6QNa3ppUGAQ9S06yB+vegh8K7QHMwqPO3OpqbDZihIaRS20kCydTU0P6poszP9BFOV2qAUpiTfOM1SaqoqT0+OsvlbT7oslQjYoyMmeo+UmPCTI64WrVTSzn4WG6WwbuuL0cm+PdU328l4XRxwXkJXuWHL1cKB/vZsnRxwXkJXuWHL1cKB/vZsnRxwXkJXuWHL1cKB/vZsnRxwXkJXuWHL1cKB/vZsnRxwXkJXuWHL1cKB/vZsnRxwXkJXuWHL1cKB/vZsnRxwXkJXuWHL1cKB/vZsnRxwXkJXuWHL1cKB/vZsnRxwXkJXuWHL1cKB/vZsnRxwXkJXuWHL1cKB/vZsnRxwXkJXuWHL1cKB/v9n+hZKrgUCDbBQAAAABJRU5ErkJggghAAQgkAAAAGAAAAAIQwNsBAAAAAwAAAAAAAAAAAAAAAAAAABtAAABAAAAANAAAAAEAAAACAAAAAAAAgAAAAIAAAGNDAAAAQwMAAAAAAICyAACAsv7/2UIAAICyAACAsv7/c0IhAAAACAAAAGIAAAAMAAAAAQAAABUAAAAMAAAABAAAABUAAAAMAAAABAAAAFEAAABcdgAAAAAAAAAAAABsAAAAPAAAAAAAAAAAAAAAAAAAAAAAAADjAAAAgAAAAFAAAAAMBAAAXAQAAAByAAAAAAAAIADMAG0AAAA9AAAAKAAAAOMAAACAAAAAAQAIAAAAAAAAAAAAAAAAAAAAAAD5AAAAAAAAAAAAAAD///8A+fn5AJubmwBHR0cAERERAAoKCgBBQUEAlJSUAPj4+ABkZGQANDQ0AC8vLwAxMTEAPT09ALGxsQC6uroATU1NAEtLSwBZWVkAe3t7ALy8vAD6+voA/Pz8AFxcXAAyMjIAU1NTAPPz8wD39/cAmpqaAEBAQAANDQ0ACwsLAIaGhgDp6ekA/v7+AJ2dnQA6OjoABQUFAAYGBgCvr68ADg4OAMHBwQDCwsIAHBwcACsrKwAPDw8Ao6OjANLS0gCgoKAACAgIAHBwcADq6uoAISEhABkZGQB+fn4AIyMjAF5eXgDQ0NAAJSUlAIuLiwBdXV0APDw8APv7+wDm5uYADAwMAGVlZQAJCQkAEhISAP39/QBra2sAJiYmADMzMwBgYGAAYmJiAFJSUgAXFxcA5OTkAJKSkgAtLS0AbW1tAICAgABsbGwAIiIiAH19fQBbW1sAra2tALe3twCKiooA9PT0AJycnAAeHh4AuLi4ACQkJAAQEBAAjY2NAHNzcwCCgoIA0dHRAOfn5wDAwMAApqamAOPj4wBqamoAx8fHAHd3dwB5eXkA7u7uAL+/vwBRUVEAExMTAFdXVwBmZmYA09PTAKGhoQB0dHQAs7OzABUVFQBFRUUANjY2AAcHBwAdHR0A3NzcAKurqwBvb28ApaWlAAMDAwDPz88AFBQUAIeHhwDDw8MASUlJAM3NzQC2trYAiYmJAMrKygCXl5cAqampANvb2wB1dXUAFhYWAJmZmQBDQ0MAT09PAJiYmACWlpYATk5OAM7OzgABAQEAyMjIAPb29gCfn58AaWlpAL29vQDi4uIAGhoaANTU1ADy8vIAqqqqAMvLywACAgIABAQEAN/f3wDt7e0AQkJCABgYGAAsLCwA2traAH9/fwA3NzcAlZWVAExMTAAoKCgAubm5AMzMzACPj48Ajo6OANjY2AC7u7sAOTk5AOjo6ABxcXEAWFhYAOHh4QBaWloAODg4AOzs7ADJyckAPz8/ANfX1wApKSkAfHx8ALW1tQDl5eUArq6uACAgIADe3t4AZ2dnACcnJwA7OzsA4ODgAFRUVACTk5MAcnJyAEpKSgCwsLAApKSkAISEhAB6enoAgYGBADAwMADZ2dkA8fHxAN3d3QDW1tYANTU1ACoqKgCioqIAYWFhAMbGxgDr6+sA1dXVAKysrABfX18AxcXFAMTExACnp6cAPj4+AHZ2dgCMjIwAsrKyAHh4eAAfHx8AY2NjAEZGRgBubm4ASEhIAPDw8ABEREQAiIiIAJ6engCDg4MAGxsbAFBQUAC+vr4AqKioAO/v7wAuLi4A9fX1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c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c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l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i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q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7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l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n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e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o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e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2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y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p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Z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7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P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O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s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n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s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4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P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6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2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1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Q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6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t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cwEBAQEBAQEBAQEBAQEBFhwBAQEBAQEBHD8BAQEBAQEBARaWAQEBAQEBAQEXlgEBAQEBAQH4WQEBAQEBAQEBAQEBFp0/AQEBAQEBAQEBAQEBFp2WAQEBAQEBAQEBAaJk5q2H7QEBAQEBAQEBAQEBAQEBAQEBAQEBAQEBRfhFAQEBARydRQEBAQEBAQEBAQEBARydHAEBAQEBAZ0XAQEBAQEBAQEBAQEBAQEBAQEBAQEBAQEBAQEBAQEBAQEBAQEBAQEBAQEBAQEBAQEBAQEBAQEBAfg/AQEBAQEBAQEBAQEBAQEBpwEBAQEBAQEBAQEBAQEfAAAA3QEBAfaUAABPAQEBAQFNBgAAoSIBAQEBAekAAACCAQEBASYAAADBAQEBAQEBAQGwAAAAMwEBAQEBAQEBAQE9AAAADAEBAQEBAYIEoAAAAAAAACCPLxcBAQEB8AAAAAAAAAAAAACDAQFqAAAAfAEBfAAAAAgBAQEBAQEBAQEBswAAAJIBAQGFAAAAGQEBAQEBAQEBrwAAAAAAAAAAAAAA6wEBAbt+AAAAAAAAAAAAwwEBnDIAAAAAAAAAAAAuAQGyAAAA9wEBAQEBAQEBAQEBAQEBgAEBAQEBAQEBAQEBAQEAAAAA9AEBAWYAAACAAQEBAQE3AAAAANEBAQEBAeoAAAD1AQEBFgAAAAC9AQEBAQEBAQEQAAAAJgEBAQEBAQEBAQEAAAAAuAEBAQHU1wAAAAAAAAAAAAAAALkBAQEB7AAAAAAAAAAAAADyAQETAAAAjwEBiAAAAL4BAQEBAQEBAQG6AAAAAFQBAQGNAAAAdQEBAQEBAQEBPgAAAAAAAAAAAAAA6gEBARQAAAAAAAAAAAAAAD8BsAAAAAAAAAAAAAAA3AHwAAAAXgEBAQEBAQEBAQEBAQEBMwEBAQEBAQEBAQEBAQEAAAAAbAEBAWYAAAB1AQEBAQHyAAAAAMMBAQEBAeoAAACJAQEBFgAAAAC9AQEBAQEBAQEjBgAAACoBAQEBAQEBAQ8AAAAAbAEBAYofAAAAAAAAAAAAAAAAAEQBAQEBBAAAAAAAAAAAAABdAQETAAAAjwEBawAAAAC0AQEBAQEBAQGwAAAAANUBAQEdAAAAdQEBAQEBAQEBJQAAAAAAAAAAAAAA8wEBARQAAAAAAAAAAAAAoEUBXwAAAAAAAAAAAAAAGwGXAAAABQEBAQEBAQEBAQEBAQEBdQEBAQEBAQEBAQEBAQEAAAAAbAEBAWYAAAB1AQEBAZwAAAAAAAAwAQEBAe4AAACJAQEBFgAAAAC9AQEBAQEBAQEBSQAAAJgBAQEBAQEBAW0AAAAfAQEBP4wAAAAAAG3wZLKGeQAAAG4BAQEBBAAAAF1GRlLrM3zOAQETAAAAjwEBAbMAAADlAQEBAQEBAQENAAAArAEBAQEdAAAAdQEBAQEBAQEBJQAAAKvOzs7Ozs7ZegEBARQAAAAuUmdS6zMzWAEBXwAAAENSZ1LrfHzxAQGXAAAABQEBAQEBAQEBAQEBAQEBzAEBAQEBAQEBAQEBAQEAAAAAbAEBAWYAAAB1AQEBAYsAAAAAAADrAQEBAe4AAACJAQEBFgAAAAC9AQEBAQEBAQEB4QAAAHXEp6enp6ensScAAADFAQEB6QAAAADDtAEBAQEB5gAAAG4BAQEBBAAAALgBAQEBAQEBAQETAAAAjwEBATEAAACmt6enp6enp4cAAAAAhgEBAQEdAAAAdQEBAQEBAQEBJQAAAOQBAQEBAQEBAQEBAdAAAABHAQEBAQEBAQEBXwAAAKUBAQEBAQEBAQGXAAAABQEBAQEBAQEBAQEBAQEBAAEBAQEBAQEBAQEBAQEAAAAAbAEBAWYAAAB1AQEBAaUAAAAAAABBAQEBAY4AAACJAQEBFgAAAAC9AQEBAQEBAQEBAUEAAAAAAAAAAAAAAAAAAAC7AQG0AAAAAEwJAQEBAQEBDwAAAG4BAQEB6gAAABMBAQEBAQEBAQETAAAAjwEBAUUAAAAAAAAAAAAAAAAAAAAA3AEBAQEdAAAAdQEBAQEBAQEBJQAAAOQBAQEBAQEBAQEBAdAAAAA7AQEBAQEBAQEBXwAAAKUBAQEBAQEBAQGXAAAABQEBAQEBAQEBAQEBAQEBhwEBAQEBAQEBAQEBAQEAAAAAbAEBAWYAAAB1AQEBfwAAAEGOAAAAKgEBAY4AAACJAQEBFgAAAADTAQEBAQEBAQEBAZgAAAAAAAAAAAAAAAAAAHUBAQHvAAAAABUBAQEBAQEBDwAAAG4BAQEBBAAAABMBAQEBAQEBAQETAAAAjwEBAQF2AAAAAAAAAAAAAAAAAAALAQEBAQEdAAAAdQEBAQEBAQEBJQAAAOQBAQEBAQEBAQEBAdAAAAA7AQEBAQEBAQEBXwAAAKUBAQEBAQEBAQGXAAAABQEBAQEBAQEBAQEBAQEBvgEBAQEBAQEBAQEBAQEAAAAAbAEBAWYAAAB1AQEBRgAAAD2yAAAAEwEBAaQAAACJAQEBFgAAAAAES7hnkLEBAQEBAZMAAAAAAAAAAAAAAAAAAGABAQHuAAAAeQEBAQEBAQEBDwAAAG4BAQEBBAAAABMBAQEBAQEBAQETAAAAjwEBAQGeAAAAAAAAAAAAAAAAAACRAQEBAQEdAAAAdQEBAQEBAQEBJQAAAOQBAQEBAQEBAQEBAdAAAAA7AQEBAQEBAQEBXwAAAKUBAQEBAQEBAQGXAAAABQEBAQEBAQEBAQEBAQEBZAEBAQEBAQEBAQEBAQEAAAAAbAEBAWYAAAB1AQEBRAAAAOEBHwAAJkUBAaQAAACJAQEBFgAAAAAAAAAAAADSfwEBAQF1AAAA0yIiIiKyAAAAAGIBAQGMAAAAPQEBAQG0MHE6sAAAAG4BAQEBBAAAABMBAQEBAQEBAQETAAAAjwEBAQEWoQAAoO0iIiK0WgAAAAAbAQEBAQEdAAAAdQEBAQEBAQEBJQAAAGoBAQEBAQEBAQEBAdAAAABHAQEBAQEBAQEBXwAAAKUBAQEBAQEBAQGXAAAABQEBAQEBAQEBAQEBAQEBWgEBAQEBAQEBAQEBAQEAAAAAbAEBAWYAAAB1AQHgAAAALgEB6wAAAMIBAaQAAACJAQEBFgAAAAAAAAAAAAAAAH0BAQFzAAAAkAEBAQHLAAAALAEBAQEnAAAAIQEBAQHoAAAAAAAAAG4BAQEBBAAAABMBAQEBAQEBAQETAAAAjwEBAQEBkgAAAJkBAQEBjwAAAOMBAQEBAQEdAAAAdQEBAQEBAQEBJQAAAMN2durszIMwAQEBAdAAAADGAQEBAQEBAQEBXwAAAKUBAQEBAQEBAQGXAAAABQEBAQEBAQEBAQEBAQEB7gEBAQEBAQEBAQEBAQEAAAAAbAEBAWYAAACAAQHpAAAAaQEB0wAAAOoBAaQAAACJAQEBFgAAAAB2GhHoAAAAAACxAQGxAAAAuQEBAQGlAAAAVAEBASOhAAAAHQEBAQFBAAAAAAAAAG4BAQEBBAAAALgBAQEBAQEBAQETAAAAjwEBAQEBhQAAADkBAQEBAAAAAHIBAQEBAQEdAAAAdQEBAQEBAQEBJQAAAAAAAAAAAAAhAQEBAdAAAADGAQEBAQEBAQEBXwAAAKUBAQEBAQEBAQGXAAAABQEBAQEBAQEBAQEBAQEBQwEBAQEBAQEBAQEBAQEAAAAAbAEBAWYAAACAAQEnAAAA0wEBAUcAAABZAaQAAACJAQEBFgAAAADTAQEBewAAAACkAQEBwwAAANQBATAAAAAAegEBAQF4AAAAsAEBAQFPAAAAAAAAAG0BAQEBBAAAAFUBAQEBAQEBAQETAAAAjwEBAQEBI3gAAEEBAQHCAAAAlBwBAQEBAQEdAAAAdQEBAQEBAQEBJQAAAAAAAAAAAACBAQEBAdAAAACsAQEBAQEBAQEBXwAAAKUBAQEBAQEBAQGXAAAABQEBAQEBAQEBAQEBAQEBLQEBAQEBAQEBAQEBAQEAAAAAbAEBAWYAAABuARUAAADYAQEBAaoAAACNAaQAAACJAQEBFgAAAAC9AQEBAUIAAAAAGwEBUQAAAIgBAbUAAAAtAQEBAQHoAAAAxQEBAQEBAQEBAQEBAQEBAQEBBAAAABgBAQEBAQEBAQETAAAAjwEBAQEBARgAAABkAQERAAAAzAEBAQEBAQEdAAAAdQEBAQEBAQEBJQAAAC3fSUlJSRjTAQEBAdAAAAC+AQEBAQEBAQEBXwAAAEwBAQEBAQEBAQGXAAAABQEBAQEBAQEBAQEBAQEByQEBAQEBAQEBAQEBAQEAAAAAbAEBAWYAAABuAbgAAACvAQEBAdQAAAALAaQAAACJAQEBFgAAAAC9AQEBAa4AAAAAfwEBwQAAALMBAZsAAABYAQEBAQHJAAAANQEBAQEBAQEBAQEBAQEBAQEBBAAAAD0BAQEBAQEBAQETAAAAjwEBAQEBARUAAADaARYmAAAAVgEBAQEBAQEdAAAAdQEBAQEBAQEBJQAAAOcBAQEBAQEBAQEBAdAAAADYAQEBAQEBAQEBXwAAAKUBAQEBAQEBAQGXAAAABQEBAQEBAQEBAQEBAQEBPQEBAQEBAQEBAQEBAQEAAAAAbAEBAWYAAABEATIAAACdAQEBAQESAAAAnaQAAACJAQEBFgAAAAC9AQEBAaIAAAAAXAEBAUcAAABrYgAAAABrAQEBAQHZAAAAAOABAQEBAQEBAQEBAQEBAQEBBAAAAD0BAQEBAQEBAQETAAAAjwEBAQEBAQEfAAAfAeYAAAAAAQEBAQEBAQEdAAAAdQEBAQEBAQEBJQAAAOQBAQEBAQEBAQEBAdAAAADYAQEBAQEBAQEBXwAAADYBAQEBAQEBAQGXAAAABQEBAQEBAQEBAQEBAQEBuAEBAQEBAQEBAQEBAQEAAAAAbAEBAWYAAAAFsgAAAKQBAQEBAQGtAAAA5Y4AAACJAQEBFgAAAAC9AQEBARAAAAAAggEBATwAAAADYAAAABkBAQEBAQE/BgAAAFsXAQEBAQEBAQEBAQEBAQEBBAAAADkBAQEBAQEBAQETAAAAjwEBAQEBAQGYAAAA220AAAATAQEBAQEBAQEdAAAAdQEBAQEBAQEBJQAAAOQBAQEBAQEBAQEBAdAAAAAtAQEBAQEBAQEBXwAAADYBAQEBAQEBAQGXAAAABQEBAQEBAQEBAQEBAQEBdAEBAQEBAQEBAQEBAQEAAAAAbAEBAWYAAACMuAAAAOIBAQEBAQEBIAAALYMAAACJAQEBFgAAAAC9AQEBAeMAAAAAawEBAcEAAAB2eQAAAKoBAQEBAQEB0QAAAAANCQEBAQEBAQFFhh4BAQEBBAAAADkBAQEBAQEBAQETAAAAjwEBAQEBAQHbAAAAxZQAAABXAQEBAQEBAQEdAAAAdQEBAQEBAQEBJQAAAOQBAQEBAQEBAQEBAdAAAAAtAQEBAQEBAQEBXwAAAJsBAQEBAQEBAQGXAAAABQEBAQEBAQEBAQEBAQEBUgEBAQEBAQEBAQEBAQEAAAAAbAEBAWYAAAB1JgAAfiMBAQEBAQEBYAAAAFsAAACJAQEBFgAAAADA3YTedwAAAAC5AQEBAQF3AAAAAAAAAGsBAQEBAQEBAQwAAAAAJxQwutRNdDknACAXAQEBBAAAAN8BAQEBAQEBAQETAAAAjwEBAQEBAQEBpQAAAAAAAAYBAQEjL5eXl5ffAAAAKdmXl5cknAEBJQAAAFXg4ODg4dvgGwEBAdAAAACmAQEBAQEBAQEBXwAAAJsBAQEBAQEBAQGXAAAABQEBAQEBAQEBAQEBAQEBNwEBAQEBAQEBAQEBAQEAAAAAbAEBAWYAAAAAAAAAEwEBAQEBAQEBsQAAAAAAAACJAQEBFgAAAAAAAAAAAAAAAACxAQEBAQHKAAAAAAAAvAEBAQEBAQEBAdyMAAAAAAAAAJQAAAAAAB8BAQEBBAAAAEkBAQEBAQEBAQETAAAAjwEBAQEBAQEBywAAAAAAAEoBAQGEAAAAAAAAAAAAAAAAAAAAvAEBJQAAAAAAAAAAAAAAUAEBAdAAAABPAQEBAQEBAQEBXwAAACwBAQEBAQEBAQGXAAAABQEBAQEBAQEBAQEBAQEBwAEBAQEBAQEBAQEBAQEAAAAAbAEBAbQAAAAAAAAAggEBAQEBAQEBAaYAAAAAAADCAQEBRQAAAAAAAAAAAAAAH4IBAQEBAQGdAAAAAAAA2QEBAQEBAQEBAQGdBwAAAAAAAAAAAAAAABIBAQEBBAAAANoBAQEBAQEBAQETAAAAjwEBAQEBAQEB1gAAAAAAANsBAQGZAAAAAAAAAAAAAAAAAAAADAEBJQAAAAAAAAAAAAAAGAEBAdAAAABPAQEBAQEBAQEBXwAAACwBAQEBAQEBAQGXAAAABQEBAQEBAQEBAQEBAQEBogEBAQEBAQEBAQEBAQEAAAAAuwEBAQHXAAAAAKHRAQEBAQEBAQEBAWJeAAAAACAbAQEBAQwAAAAAAAAAJ9KwWQEBAQEBAQEBkgAAAABDFgEBAQEBAQEBAQEBARW8AAAAAAAAAAC+AwEBAQEBSwAAAFABAQEBAQEBAQFCAAAAuAEBAQEBAQEBAdgAAAAANQEBAQHTAAAAAAAAAAAAAAAAAAAAjwEBYAAAAAAAAAAAAAAAiwEBASEAAAAlAQEBAQEBAQEBjQAAAMYBAQEBAQEBAQF7AAAAmwEBAQEBAQEBAQEBAQEB0wEBAQEBAQEBAQEBAQFZcX8iAQEBAQEBQMHBwQkBAQEBAQEBAQEBAQFFIk3BQBYBAQEBAQFAwcHBTWNrRQEBAQEBAQEBAQEBF3pxYtMbAQEBAQEBAQEBAQEBAQEB1CtahlhaZKMBAQEBAQEBFqeT1UUBAQEBAQEBAQFFepOKFwEBAQEBAQEBAQnTYjCnAgEBAQEBtMHBwcHBwcHBwcHBwcFNAgEBAWPBwcHBwcHBwcFNPwEBAQGik7ECAQEBAQEBAQEBAbeT1hwBAQEBAQEBAQEBTX+clgEBAQEBAQEBAQEBAQEBR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T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t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M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D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5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U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0gEBAQEBAQEBAQEBAQEBAQEBAQEBAQEBAQEBAQEBAQEBAQEBAQEBAQEBAQEBAQEBAQEBAQEBAQEBAQEBAQEBAQEBFxXLzKkOPcpmAQEBzVS/CD8BAQEBAQEBAQEBzqgUUXoBAZXPFE5rAQEBAQEBn1HQ0WwBAQGECAgICAgICAgIyhsBAQEBARytYJKz0qTFzhsBAQEBAQEBAQFZL0mpDLxKfZYBAQEBAQEBAQEBAQEBAQEBAQEBAQEBAQEBAQEBAQEBAQEBAQEBAQEBAQEBAQEBAQEBAQEBAQEBAQEBAQEBAQEBegEBAQEBAQEBAQEBAQEBAQEBAQEBAQEBAQEBAQEBAQEBAQEBAQEBAQEBAQEBAQEBAQEBAQEBAQEBAQEBAQEBAQEvjAAAAAAAAAAAjrQBRwAAAJABAQEBAQEBAQFjAAAAAMoBAV0AAAA8AQEBAQEBQwAAAAcBARwAAAAAAAAAAAAAACQBAQEBNycAAAAAAAAAAH6YHAEBAQEBAYsmAAAAAAAAACZYAQEBAQEBAQEBAQEBAQEBAQEBAQEBAQEBAQEBAQEBAQEBAQEBAQEBAQEBAQEBAQEBAQEBAQEBAQEBAQEBAQEB9QEBAQEBAQEBAQEBAQEBAQEBAQEBAQEBAQEBAQEBAQEBAQEBAQEBAQEBAQEBAQEBAQEBAQEBAQEBAQEBAQEBAcUAAAAAAAAAAAAAAMYBqAAAAMcBAQEBAQEBAQEhAAAAAMgBAUcAAACwAQEBAQF7AAAAAIkBASIAAAAAAAAAAAAAAF8BAQLGAAAAAAAAAAAAAAAANsgBAQEBXAAAAAAAAAAAAAAAyQEBAQEBAQEBAQEBAQEBAQEBAQEBAQEBAQEBAQEBAQEBAQEBAQEBAQEBAQEBAQEBAQEBAQEBAQEBAQEBAQEBzQEBAQEBAQEBAQEBAQEBAQEBAQEBAQEBAQEBAQEBAQEBAQEBAQEBAQEBAQEBAQEBAQEBAQEBAQEBAQEBAQEBUQAAAAAAAKAffgAAAAABxAAAAAAcAQEBAQEBAQGsAAAApgEBAUcAAACwAQEBAQEOAAAAHwEBATQAAAAAAAAAAAAAAFYBAXYAAAAAAH5TDYwAAAAAAC5FAQEBMQAAAHg+EUiUAAAAAIgBAQEBAQEBAQEBAQEBAQEBAQEBAQEBAQEBAQEBAQEBAQEBAQEBAQEBAQEBAQEBAQEBAQEBAQEBAQEBAQEBegEBAQEBAQEBAQEBAQEBAQEBAQEBAQEBAQEBAQEBAQEBAQEBAQEBAQEBAQEBAQEBAQEBAQEBAQEBAQEBAQGxAAAAAAC8fyMBI3FwAKABAb4AAAAxAQEBAQEBAZoAAAAArwEBAUcAAACwAQEBAWYAAAAAvwEBATQAAAAAwGZNwUBjYwEBwgAAAAAnMQIBAQGKdwAAAAC4AQEBngCpmSMBAQGjwwAAAAUBAQEBAQEBAQEBAQEBAQEBAQEBAQEBAQEBAQEBAQEBAQEBAQEBAQEBAQEBAQEBAQEBAQEBAQEBAQEBAQEBmwEBAQEBAQEBAQEBAQEBAQEBAQEBAQEBAQEBAQEBAQEBAQEBAQEBAQEBAQEBAQEBAQEBAQEBAQEBAQEBAQG2AAAAABMBAQEBAQEBt4YBAVgAAAA1uBMTExMTE7kAAAAAowEBAUcAAACwAQEBATMAAAAAugEBATQAAAAArgEBAQEBAQEBDQAAAAC7AQEBAQEBAbwAAAAAmgEBAlwBAQEBAQEBlQAAAAC9AQEBAQEBAQEBAQEBAQEBAQEBAQEBAQEBAQEBAQEBAQEBAQEBAQEBAQEBAQEBAQEBAQEBAQEBAQEBAQEBcwEBAQEBAQEBAQEBAQEBAQEBAQEBAQEBAQEBAQEBAQEBAQEBAQEBAQEBAQEBAQEBAQEBAQEBAQEBAQEBAQEAAAAAQxcBAQEBAQEBAQEBAaMAAAAAAAAAAAAAAAAAAACzAQEBAUcAAACwAQEBIwYAAABtAQEBATQAAAAArgEBAQEBAQGjAAAAABoBAQEBAQEBAbQAAAAAtQEBAQEBAQEBAQEBIgAAAACtAQEBAQEBAQEBAQEBAQEBAQEBAQEBAQEBAQEBAQEBAQEBAQEBAQEBAQEBAQEBAQEBAQEBAQEBAQEBAQEBhAEBAQEBAQEBAQEBAQEBAQEBAQEBAQEBAQEBAQEBAQEBAQEBAQEBAQEBAQEBAQEBAQEBAQEBAQEBAQEBAYQAAAAAcwEBAQEBAQEBAQEBAQFIAAAAAAAAAAAAAAAAAABaAQEBAUcAAACwAQEBYQAAAACxAQEBATQAAAAArgEBAQEBAQF0AAAAAFwBAQEBAQEBAQEEAAAAOAEBAQEBAQEBAQEBIQAAAACyAQEBAQEBAQEBAQEBAQEBAQEBAQEBAQEBAQEBAQEBAQEBAQEBAQEBAQEBAQEBAQEBAQEBAQEBAQEBAQEBWgEBAQEBAQEBAQEBAQEBAQEBAQEBAQEBAQEBAQEBAQEBAQEBAQEBAQEBAQEBAQEBAQEBAQEBAQEBAQEBAaoAAAAAmQEBAQEBAQEBAQEBAQGqAAAAdRGrq6urrAAAAACWAQEBAUcAAABOAQGtAAAAABMBAQEBATQAAAAArgEBAQEBAQEhAAAAAFkBAQEBAQEBAQGvAAAAAAkBAQEBAQEBAT9pAAAAAAA0AQEBAQEBAQEBAQEBAQEBAQEBAQEBAQEBAQEBAQEBAQEBAQEBAQEBAQEBAQEBAQEBAQEBAQEBAQEBAQEBYgEBAQEBAQEBAQEBAQEBAQEBAQEBAQEBAQEBAQEBAQEBAQEBAQEBAQEBAQEBAQEBAQEBAQEBAQEBAQEBAVEAAAAAIgEBAQEBAQEBAQEBAQGjAAAAQQEBAQEBpAAAAHYBAQEBAUcAAABMLaUAAAAApgIBAQEBATQAAAAAhAEBAQEBAQFSAAAAAAEBAQEBAQEBAQGZAAAAAKcBAQEBAQGdqB8AAAAAAKkBAQEBAQEBAQEBAQEBAQEBAQEBAQEBAQEBAQEBAQEBAQEBAQEBAQEBAQEBAQEBAQEBAQEBAQEBAQEBAQEB3AEBAQEBAQEBAQEBAQEBAQEBAQEBAQEBAQEBAQEBAQEBAQEBAQEBAQEBAQEBAQEBAQEBAQEBAQEBAQEBAVIAAAAAnQEBAQEBAQEBAQEBAQEBDgAAAGgBAQECAAAAAJ4BAQEBAUcAAAAAAAAAAAAGnwEBAQEBATQAAAAAhAEBAQEBAQFKAAAABgEBAQEBAQEBAQF/AAAAAJ8BAQEBHBSgAAAAAAAAoaIBAQEBAQEBAQEBAQEBAQEBAQEBAQEBAQEBAQEBAQEBAQEBAQEBAQEBAQEBAQEBAQEBAQEBAQEBAQEBAQEBSgEBAQEBAQEBAQEBAQEBAQEBAQEBAQEBAQEBAQEBAQEBAQEBAQEBAQEBAQEBAQEBAQEBAQEBAQEBAQEBAVAAAAAAGwEBAQEBAQEBAQEBAQEBlwAAAGcBAQFyAAAAfgkBAQEBAUcAAAAAAAAAAAAAAG0BAQEBATQAAAAAkwEBAQEBAQGYAAAAHwEBAQEBAQEBAQEwAAAAAJkBAQGamwAAAAAAAABMnAEBAQEBAQEBAQEBAQEBAQEBAQEBAQEBAQEBAQEBAQEBAQEBAQEBAQEBAQEBAQEBAQEBAQEBAQEBAQEBAQEBvQEBAQEBAQEBAQEBAQEBAQEBAQEBAQEBAQEBAQEBAQEBAQEBAQEBAQEBAQEBAQEBAQEBAQEBAQEBAQEBATcAAAAANAEBAQEBAQEBAQEBAQEBCQAAAG4BAQGOAAAASwEBAQEBAUcAAACPkJFhSAAAAACSAQEBATQAAAAAkwEBAQEBAQFUAAAAlAEBAQEBAQEBAQGVAAAAAJUBAZaAAAAAAAAAQTwBAQEBAQEBAQEBAQEBAQEBAQEBAQEBAQEBAQEBAQEBAQEBAQEBAQEBAQEBAQEBAQEBAQEBAQEBAQEBAQEBAQEB5AEBAQEBAQEBAQEBAQEBAQEBAQEBAQEBAQEBAQEBAQEBAQEBAQEBAQEBAQEBAQEBAQEBAQEBAQEBAQEBASQAAAAAggEBAQEBAQEBAQEBAQEBAYMAAACEAVkAAAAAhQEBAQEBAUcAAAA8AQEBAYYAAAAAhwEBATQAAAAAfwEBAQEBAQGIAAAAABYBAQEBAQEBAQGJAAAAAIoBAYsAAAAAAIyNPwEBAQEBAQEBAQEBAQEBAQEBAQEBAQEBAQEBAQEBAQEBAQEBAQEBAQEBAQEBAQEBAQEBAQEBAQEBAQEBAQEBAQEBMQEBAQEBAQEBAQEBAQEBAQEBAQEBAQEBAQEBAQEBAQEBAQEBAQEBAQEBAQEBAQEBAQEBAQEBAQEBAQEBAXoAAAAAVAEBAQEBAQEBAQEBAQEBAXsAAAB8AX0AAAB+AQEBAQEBAUcAAAA8AQEBAQFMAAAAYAEBATQAAAAAfwEBAQEBAQFiAAAAACoBAQEBAQEBAQFzAAAAABYBAYAAAAAAgQEBAQEBAQEBAQEBAQEBAQEBAQEBAQEBAQEBAQEBAQEBAQEBAQEBAQEBAQEBAQEBAQEBAQEBAQEBAQEBAQEBAQEBAQEBcgEBAQEBAQEBAQEBAQEBAQEBAQEBAQEBAQEBAQEBAQEBAQEBAQEBAQEBAQEBAQEBAQEBAQEBAQEBAQEBAQEFAAAAbgEBAQEBAQEBAQEBAQEBASMAAAB1AXYAAABJAQEBAQEBAUcAAAA8AQEBAQF3AAAAGgEBATQAAAAAOgEBAQEBAQEXeAAAABgBAQEBAQEBAQF5AAAAOAEBAQAAAABSAQEBAQEBAQEBAQEBAQEBAQEBAQEBAQEBAQEBAQEBAQEBAQEBAQEBAQEBAQEBAQEBAQEBAQEBAQEBAQEBAQEBAQEBAQEBTgEBAQEBAQEBAQEBAQEBAQEBAQEBAQEBAQEBAQEBAQEBAQEBAQEBAQEBAQEBAQEBAQEBAQEBAQEBAQEBAQFpAAAAAGoBAQEBAQEBa2wBAQEBAQFtAAAAOgAAAABkAQEBAQEBAUcAAAA8AQEBAQFuAAAAbwEBATQAAAAAOgEBAQEBAQEBcAAAAABxAQEBAQEBAXIAAAAAcwEBAQAAAAB0AQEBAQEBAQEBAQEBAQEBAQEBAQEBAQEBAQEBAQEBAQEBAQEBAQEBAQEBAQEBAQEBAQEBAQEBAQEBAQEBAQEBAQEBAQEB3gEBAQEBAQEBAQEBAQEBAQEBAQEBAQEBAQEBAQEBAQEBAQEBAQEBAQEBAQEBAQEBAQEBAQEBAQEBAQEBAQFZJgAAAAAURQEBARZaJ1sBAQEBAQFcAAAAXQAAAF4BAQEBAQEBAUcAAABfAQEBAWAAAAAAYQEBATQAAAAAYgEBAQEBAQEBYwAAAAAyZAEBAQEBZQAAAAAAZgEBASwAAABnAQEBAQFoGgEBAQEBAQEBAQEBAQEBAQEBAQEBAQEBAQEBAQEBAQEBAQEBAQEBAQEBAQEBAQEBAQEBAQEBAQEBAQEBAQEB4AEBAQEBAQEBAQEBAQEBAQEBAQEBAQEBAQEBAQEBAQEBAQEBAQEBAQEBAQEBAQEBAQEBAQEBAQEBAQEBAQEBLwAAAAAAQRJCBEMAAEQBAQEBAQFFBgAAAAAAAEYBAQEBAQEBAUcAAABISUpLTAAAAAAATQEBATQAAAAAMAEBAQEBAQEBAU4AAAAAAE9QUVJTAAAAAAAzAQEBAVQAAAAAVVZXWA0AADQBAQEBAQEBAQEBAQEBAQEBAQEBAQEBAQEBAQEBAQEBAQEBAQEBAQEBAQEBAQEBAQEBAQEBAQEBAQEBAQEBuwEBAQEBAQEBAQEBAQEBAQEBAQEBAQEBAQEBAQEBAQEBAQEBAQEBAQEBAQEBAQEBAQEBAQEBAQEBAQEBAQEBATcAAAAAAAAAAAAAADgBAQEBAQEBOQAAAAAAADoBAQEBAQEBATsAAAAAAAAAAAAAAAA8AQEBATQAAAAAMAEBAQEBAQEBAQE9AAAAAAAAAAAAAAAAAD4BAQEBAT82AAAAAAAAAAAAAEABAQEBAQEBAQEBAQEBAQEBAQEBAQEBAQEBAQEBAQEBAQEBAQEBAQEBAQEBAQEBAQEBAQEBAQEBAQEBAQEBegEBAQEBAQEBAQEBAQEBAQEBAQEBAQEBAQEBAQEBAQEBAQEBAQEBAQEBAQEBAQEBAQEBAQEBAQEBAQEBAQEBAQEoKQAAAAAAAAAAICoBAQEBAQEBKwAAAAAALAEBAQEBAQEBAS0AAAAAAAAAAAAALi8BAQEBASIAAAAAMAEBAQEBAQEBAQEBMTIAAAAAAAAAAAAAMwEBAQEBAQE0NQAAAAAAAAAANiMBAQEBAQEBAQEBAQEBAQEBAQEBAQEBAQEBAQEBAQEBAQEBAQEBAQEBAQEBAQEBAQEBAQEBAQEBAQEBAQEBZQEBAQEBAQEBAQEBAQEBAQEBAQEBAQEBAQEBAQEBAQEBAQEBAQEBAQEBAQEBAQEBAQEBAQEBAQEBAQEBAQEBAQEBAgMEBQAABgcICQEBAQEBAQEBAQoLDA0ODwEBAQEBAQEBARAREhISEhISExQVFgEBAQEBARcYGQ0aGwEBAQEBAQEBAQEBARwdHh8AAAAgByEiAQEBAQEBAQEBIyQlJgAAJw4dHAEBAQEBAQEBAQEBAQEBAQEBAQEBAQEBAQEBAQEBAQEBAQEBAQEBAQEBAQEBAQEBAQEBAQEBAQEBAQEBAQEBC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EwAAABkAAAAAAAAAAAAAABsAAAAPAAAAAAAAAAAAAAAbQAAAD0AAAApAKoAAAAAAAAAAAAAAIA/AAAAAAAAAAAAAIA/AAAAAAAAAAAAAAAAAAAAAAAAAAAAAAAAAAAAAAAAAAAiAAAADAAAAP////9GAAAAHAAAABAAAABFTUYrAkAAAAwAAAAAAAAADgAAABQAAAAAAAAAEAAAABQAAAA=</SignatureImage>
          <SignatureComments/>
          <WindowsVersion>10.0</WindowsVersion>
          <OfficeVersion>16.0.19725/27</OfficeVersion>
          <ApplicationVersion>16.0.19725</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2026-03-23T15:36:38Z</xd:SigningTime>
          <xd:SigningCertificate>
            <xd:Cert>
              <xd:CertDigest>
                <DigestMethod Algorithm="http://www.w3.org/2001/04/xmlenc#sha256"/>
                <DigestValue>0aowEloy7YjjQdSB3hWBY11o7kQAvKxvcwADWTPlyTI=</DigestValue>
              </xd:CertDigest>
              <xd:IssuerSerial>
                <X509IssuerName>CN=ITTI SAECA, SERIALNUMBER=RUC80028355-4, OU=Prestador Cualificado de Servicios de Confianza, O=ICPP, C=PY</X509IssuerName>
                <X509SerialNumber>387061216883208969700584112730396316537537510344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dDCCBVygAwIBAgIQJvpsDVXC/eZmfD1BxJ4mFTANBgkqhkiG9w0BAQsFADBvMQswCQYDVQQGEwJQWTErMCkGA1UECgwiTWluaXN0ZXJpbyBkZSBJbmR1c3RyaWEgeSBDb21lcmNpbzEzMDEGA1UEAwwqQXV0b3JpZGFkIENlcnRpZmljYWRvcmEgUmHDrXogZGVsIFBhcmFndWF5MB4XDTI0MDYyNjE2MDkzNloXDTMyMDYyNjE2MDkzNlowgYMxCzAJBgNVBAYTAlBZMQ0wCwYDVQQKDARJQ1BQMTgwNgYDVQQLDC9QcmVzdGFkb3IgQ3VhbGlmaWNhZG8gZGUgU2VydmljaW9zIGRlIENvbmZpYW56YTEWMBQGA1UEBRMNUlVDODAwMjgzNTUtNDETMBEGA1UEAwwKSVRUSSBTQUVDQTCCAiIwDQYJKoZIhvcNAQEBBQADggIPADCCAgoCggIBAL+Lh4XLBwNqK6CPpKVsYj0PXwE4MBiEuly7eRinkg/tiHYZ6WlMpXx9EFML9Q5IOUpoirnTL3SU9GBMv9NuPnjNCz4DcOq+BDV/FGHbg1myHB//BzhIZcPixL3x+z0g8l8BRQIWZw0uDPPj9SwiL3nR/EMzjMFGFysN68uQG0973DM4rhfpivqAyt7Ef2ZKIfKRV6usJxbuUiYXpe/ZMlUI8uslAZBJlsTgFMWbyuhMQW9Wb+ksvnU4ojnPzRnvNPNY5ROEfIs2zrPR4FYNHfWUjl4H7p/CbFytO1OhMsoqd8t2aXR8N773fiCEq8xWdhQZM7qSJGgXIIF0q9UOfzJBT3lWgJGE+i6KDY/tGVxLVI/aHlsf6wOS7YUF67FjH6WgAgiCRHrNh+frEHah7Qo2iNZBVlm584qlE6KRRnxEQY4WfPK8ryM7oAdXvtKvqxJlWwHPcx2f7xy7g0Q0tp926IC9gM8zPf8wcrnR3jZU2Gox7mktorBhkO077quPWQvwUWzOA+hDOFUZqK2jeMYqp4WnaJNppZzDLrC/3c2zGVKRde4Z8/HUXyAR5oNDu9gqPhA5AoVgnVQcVipHxIyLr6/cYIGx3tFAQ+VjWJmF3koGBYwWGN2XtNgkFCAbyRCO+PX+od9o893BXRLauaxEd5dXctGGf3pHG1+2WWUbAgMBAAGjggH1MIIB8TASBgNVHRMBAf8ECDAGAQH/AgEAMA4GA1UdDwEB/wQEAwIBBjAdBgNVHQ4EFgQU3/T+HzMX83gRcA8CwZQc4+Bc1P0wHwYDVR0jBBgwFoAUwsQR8ipoRAwAKOxM1inbkvtevdYwfQYIKwYBBQUHAQEEcTBvMD8GCCsGAQUFBzAChjNodHRwczovL3d3dy5hY3JhaXouZ292LnB5L2NydC9hY19yYWl6X3B5X3NoYTI1Ni5jcnQwLAYIKwYBBQUHMAGGIGh0dHBzOi8vb2NzcC5zZWN1cmUuaXR0aS5kaWdpdGFsMIHNBgNVHSAEgcUwgcIwgb8GA1UdIDCBtzA5BggrBgEFBQcCARYtaHR0cHM6Ly93d3cuYWNyYWl6Lmdvdi5weS9kcGMvRE9DLUlDUFAtMDEucGRmMHoGCCsGAQUFBwICMG4abFN1amV0byBhIGxhcyBjb25kaWNpb25lcyBkZSB1c28gZXhwdWVzdGFzIGVuIGxhIERlY2xhcmFjafNuIGRlIFBy4WN0aWNhcyBkZSBDZXJ0aWZpY2FjafNuIGRlIGxhIEFDIFJh7XogLSBQeTA8BgNVHR8ENTAzMDGgL6AthitodHRwOi8vd3d3LmFjcmFpei5nb3YucHkvYXJsL2FjX3JhaXpfcHkuY3JsMA0GCSqGSIb3DQEBCwUAA4ICAQB9B/MSnq0jlKSiVcuHjg/nA0L0jbGcwyVIJ3aX4TaCYPwBUu36aWxQVAUDn4FBSFxKHKG9x6z8RWAa8xDo+W6mL7zRo6oZpfB5+QLkhAjhX1NNncm9w097zWt8gZ3DIZxi+FARhtdH4WC5i8JMSsNGeR+dMeLHJeMjpQBUyDvsMf9QKNtq0K2poxAkMAW++uKg9UKkTcOo3otzQ8UJIAtKUf+L1cCYMDx71c44M6G9xqxkHxc/9IK4sqyOGtLyxeXK7O/qJwrkJc2ccyNMnzttJ+veiTu1dYBmuD2Z8KVuxKby484y1oL5qY2vJtnYkq91ZtkPJQ/6Um1pi/C0iwjBSEQoWGNIppjYwefG3lFOc2MSzjQKTaTpySPcXafn76TZcknL9IkTYI4iJcgCiNKYZY19Wv838JhzKsJwfjAdwg75oqqljgC/voDIzUkXJdRCII9qkRV7HwUAaE9e+nd7m4FVmQOOa33AXr2hkCNWMjyAee4Y/0fX2UJus9ztXht/k+jalIrV5DPaUqK/KIG5wsk9rf+KAxnpcUZdnC43iY5RORT3fuglJa8+JGLX8T/pLorvgJHQ4LO0lOj1c9buj2teXZk7GnFt/owdKSEb0dX+8xlnQw1tkJcIXopW/2PSvo+iVBhk94QJuuQNy/giMub0JSHuEH9kgWMuYbJkxQ==</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0BAAB/AAAAAAAAAAAAAAC1GgAAuQoAACBFTUYAAAEAEJIAAMMAAAAFAAAAAAAAAAAAAAAAAAAAQAYAAIQDAABYAQAAwQAAAAAAAAAAAAAAAAAAAMA/BQDo8QIACgAAABAAAAAAAAAAAAAAAEsAAAAQAAAAAAAAAAUAAAAeAAAAGAAAAAAAAAAAAAAAPgEAAIAAAAAnAAAAGAAAAAEAAAAAAAAAAAAAAAAAAAAlAAAADAAAAAEAAABMAAAAZAAAAAAAAAAAAAAAPQEAAH8AAAAAAAAAAAAAAD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9AQAAfwAAAAAAAAAAAAAAPgEAAIAAAAAhAPAAAAAAAAAAAAAAAIA/AAAAAAAAAAAAAIA/AAAAAAAAAAAAAAAAAAAAAAAAAAAAAAAAAAAAAAAAAAAlAAAADAAAAAAAAIAoAAAADAAAAAEAAAAnAAAAGAAAAAEAAAAAAAAA8PDwAAAAAAAlAAAADAAAAAEAAABMAAAAZAAAAAAAAAAAAAAAPQEAAH8AAAAAAAAAAAAAAD4BAACAAAAAIQDwAAAAAAAAAAAAAACAPwAAAAAAAAAAAACAPwAAAAAAAAAAAAAAAAAAAAAAAAAAAAAAAAAAAAAAAAAAJQAAAAwAAAAAAACAKAAAAAwAAAABAAAAJwAAABgAAAABAAAAAAAAAPDw8AAAAAAAJQAAAAwAAAABAAAATAAAAGQAAAAAAAAAAAAAAD0BAAB/AAAAAAAAAAAAAAA+AQAAgAAAACEA8AAAAAAAAAAAAAAAgD8AAAAAAAAAAAAAgD8AAAAAAAAAAAAAAAAAAAAAAAAAAAAAAAAAAAAAAAAAACUAAAAMAAAAAAAAgCgAAAAMAAAAAQAAACcAAAAYAAAAAQAAAAAAAADw8PAAAAAAACUAAAAMAAAAAQAAAEwAAABkAAAAAAAAAAAAAAA9AQAAfwAAAAAAAAAAAAAAPgEAAIAAAAAhAPAAAAAAAAAAAAAAAIA/AAAAAAAAAAAAAIA/AAAAAAAAAAAAAAAAAAAAAAAAAAAAAAAAAAAAAAAAAAAlAAAADAAAAAAAAIAoAAAADAAAAAEAAAAnAAAAGAAAAAEAAAAAAAAA////AAAAAAAlAAAADAAAAAEAAABMAAAAZAAAAAAAAAAAAAAAPQEAAH8AAAAAAAAAAAAAAD4BAACAAAAAIQDwAAAAAAAAAAAAAACAPwAAAAAAAAAAAACAPwAAAAAAAAAAAAAAAAAAAAAAAAAAAAAAAAAAAAAAAAAAJQAAAAwAAAAAAACAKAAAAAwAAAABAAAAJwAAABgAAAABAAAAAAAAAP///wAAAAAAJQAAAAwAAAABAAAATAAAAGQAAAAAAAAAAAAAAD0BAAB/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MAAAAEAAAA9wAAABEAAAAlAAAADAAAAAEAAABUAAAAhAAAAMQAAAAEAAAA9QAAABAAAAABAAAAAACsQTmOq0HEAAAABAAAAAkAAABMAAAAAAAAAAAAAAAAAAAA//////////9gAAAAMgAzAC8AMwAvADIAMAAyADYAAAAGAAAABgAAAAQAAAAGAAAABAAAAAYAAAAGAAAABgAAAAYAAABLAAAAQAAAADAAAAAFAAAAIAAAAAEAAAABAAAAEAAAAAAAAAAAAAAAPgEAAIAAAAAAAAAAAAAAAD4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AKxBOY6r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D4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1aBAPwAAAAAAAAAAmDZBPwAAJEIAAMhBJAAAACQAAADVoEA/AAAAAAAAAACYNkE/AAAkQgAAyEEEAAAAcwAAAAwAAAAAAAAADQAAABAAAAApAAAAGQ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G0AAAA9AAAAAAAAACEAAAAIAAAAYgAAAAwAAAABAAAAFQAAAAwAAAAEAAAAFQAAAAwAAAAEAAAAUQAAAFx2AAApAAAAGQAAAHoAAABGAAAAAAAAAAAAAAAAAAAAAAAAAOMAAACAAAAAUAAAAAwEAABcBAAAAHIAAAAAAAAgAMwAbQAAAD0AAAAoAAAA4wAAAIAAAAABAAgAAAAAAAAAAAAAAAAAAAAAAPkAAAAAAAAAAAAAAP///wD5+fkAm5ubAEdHRwAREREACgoKAEFBQQCUlJQA+Pj4AGRkZAA0NDQALy8vADExMQA9PT0AsbGxALq6ugBNTU0AS0tLAFlZWQB7e3sAvLy8APr6+gD8/PwAXFxcADIyMgBTU1MA8/PzAPf39wCampoAQEBAAA0NDQALCwsAhoaGAOnp6QD+/v4AnZ2dADo6OgAFBQUABgYGAK+vrwAODg4AwcHBAMLCwgAcHBwAKysrAA8PDwCjo6MA0tLSAKCgoAAICAgAcHBwAOrq6gAhISEAGRkZAH5+fgAjIyMAXl5eANDQ0AAlJSUAi4uLAF1dXQA8PDwA+/v7AObm5gAMDAwAZWVlAAkJCQASEhIA/f39AGtrawAmJiYAMzMzAGBgYABiYmIAUlJSABcXFwDk5OQAkpKSAC0tLQBtbW0AgICAAGxsbAAiIiIAfX19AFtbWwCtra0At7e3AIqKigD09PQAnJycAB4eHgC4uLgAJCQkABAQEACNjY0Ac3NzAIKCggDR0dEA5+fnAMDAwACmpqYA4+PjAGpqagDHx8cAd3d3AHl5eQDu7u4Av7+/AFFRUQATExMAV1dXAGZmZgDT09MAoaGhAHR0dACzs7MAFRUVAEVFRQA2NjYABwcHAB0dHQDc3NwAq6urAG9vbwClpaUAAwMDAM/PzwAUFBQAh4eHAMPDwwBJSUkAzc3NALa2tgCJiYkAysrKAJeXlwCpqakA29vbAHV1dQAWFhYAmZmZAENDQwBPT08AmJiYAJaWlgBOTk4Azs7OAAEBAQDIyMgA9vb2AJ+fnwBpaWkAvb29AOLi4gAaGhoA1NTUAPLy8gCqqqoAy8vLAAICAgAEBAQA39/fAO3t7QBCQkIAGBgYACwsLADa2toAf39/ADc3NwCVlZUATExMACgoKAC5ubkAzMzMAI+PjwCOjo4A2NjYALu7uwA5OTkA6OjoAHFxcQBYWFgA4eHhAFpaWgA4ODgA7OzsAMnJyQA/Pz8A19fXACkpKQB8fHwAtbW1AOXl5QCurq4AICAgAN7e3gBnZ2cAJycnADs7OwDg4OAAVFRUAJOTkwBycnIASkpKALCwsACkpKQAhISEAHp6egCBgYEAMDAwANnZ2QDx8fEA3d3dANbW1gA1NTUAKioqAKKiogBhYWEAxsbGAOvr6wDV1dUArKysAF9fXwDFxcUAxMTEAKenpwA+Pj4AdnZ2AIyMjACysrIAeHh4AB8fHwBjY2MARkZGAG5ubgBISEgA8PDwAERERACIiIgAnp6eAIODgwAbGxsAUFBQAL6+vgCoqKgA7+/vAC4uLgD19fU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w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w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X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L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5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q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u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W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D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e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4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j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6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Z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L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m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X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m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t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9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5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9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w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E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e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y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j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z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p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N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8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U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l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r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1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D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zAQEBAQEBAQEBAQEBAQEWHAEBAQEBAQEcPwEBAQEBAQEBFpYBAQEBAQEBAReWAQEBAQEBAfhZAQEBAQEBAQEBAQEWnT8BAQEBAQEBAQEBAQEWnZYBAQEBAQEBAQEBomTmrYftAQEBAQEBAQEBAQEBAQEBAQEBAQEBAQFF+EUBAQEBHJ1FAQEBAQEBAQEBAQEBHJ0cAQEBAQEBnRcBAQEBAQEBAQEBAQEBAQEBAQEBAQEBAQEBAQEBAQEBAQEBAQEBAQEBAQEBAQEBAQEBAQEBAQEB+D8BAQEBAQEBAQEBAQEBAQGnAQEBAQEBAQEBAQEBAR8AAADdAQEB9pQAAE8BAQEBAU0GAAChIgEBAQEB6QAAAIIBAQEBJgAAAMEBAQEBAQEBAbAAAAAzAQEBAQEBAQEBAT0AAAAMAQEBAQEBggSgAAAAAAAAII8vFwEBAQHwAAAAAAAAAAAAAIMBAWoAAAB8AQF8AAAACAEBAQEBAQEBAQGzAAAAkgEBAYUAAAAZAQEBAQEBAQGvAAAAAAAAAAAAAADrAQEBu34AAAAAAAAAAADDAQGcMgAAAAAAAAAAAC4BAbIAAAD3AQEBAQEBAQEBAQEBAQGAAQEBAQEBAQEBAQEBAQAAAAD0AQEBZgAAAIABAQEBATcAAAAA0QEBAQEB6gAAAPUBAQEWAAAAAL0BAQEBAQEBARAAAAAmAQEBAQEBAQEBAQAAAAC4AQEBAdTXAAAAAAAAAAAAAAAAuQEBAQHsAAAAAAAAAAAAAPIBARMAAACPAQGIAAAAvgEBAQEBAQEBAboAAAAAVAEBAY0AAAB1AQEBAQEBAQE+AAAAAAAAAAAAAADqAQEBFAAAAAAAAAAAAAAAPwGwAAAAAAAAAAAAAADcAfAAAABeAQEBAQEBAQEBAQEBAQEzAQEBAQEBAQEBAQEBAQAAAABsAQEBZgAAAHUBAQEBAfIAAAAAwwEBAQEB6gAAAIkBAQEWAAAAAL0BAQEBAQEBASMGAAAAKgEBAQEBAQEBDwAAAABsAQEBih8AAAAAAAAAAAAAAAAARAEBAQEEAAAAAAAAAAAAAF0BARMAAACPAQFrAAAAALQBAQEBAQEBAbAAAAAA1QEBAR0AAAB1AQEBAQEBAQElAAAAAAAAAAAAAADzAQEBFAAAAAAAAAAAAACgRQFfAAAAAAAAAAAAAAAbAZcAAAAFAQEBAQEBAQEBAQEBAQF1AQEBAQEBAQEBAQEBAQAAAABsAQEBZgAAAHUBAQEBnAAAAAAAADABAQEB7gAAAIkBAQEWAAAAAL0BAQEBAQEBAQFJAAAAmAEBAQEBAQEBbQAAAB8BAQE/jAAAAAAAbfBksoZ5AAAAbgEBAQEEAAAAXUZGUuszfM4BARMAAACPAQEBswAAAOUBAQEBAQEBAQ0AAACsAQEBAR0AAAB1AQEBAQEBAQElAAAAq87Ozs7Oztl6AQEBFAAAAC5SZ1LrMzNYAQFfAAAAQ1JnUut8fPEBAZcAAAAFAQEBAQEBAQEBAQEBAQHMAQEBAQEBAQEBAQEBAQAAAABsAQEBZgAAAHUBAQEBiwAAAAAAAOsBAQEB7gAAAIkBAQEWAAAAAL0BAQEBAQEBAQHhAAAAdcSnp6enp6exJwAAAMUBAQHpAAAAAMO0AQEBAQHmAAAAbgEBAQEEAAAAuAEBAQEBAQEBARMAAACPAQEBMQAAAKa3p6enp6enhwAAAACGAQEBAR0AAAB1AQEBAQEBAQElAAAA5AEBAQEBAQEBAQEB0AAAAEcBAQEBAQEBAQFfAAAApQEBAQEBAQEBAZcAAAAFAQEBAQEBAQEBAQEBAQEAAQEBAQEBAQEBAQEBAQAAAABsAQEBZgAAAHUBAQEBpQAAAAAAAEEBAQEBjgAAAIkBAQEWAAAAAL0BAQEBAQEBAQEBQQAAAAAAAAAAAAAAAAAAALsBAbQAAAAATAkBAQEBAQEPAAAAbgEBAQHqAAAAEwEBAQEBAQEBARMAAACPAQEBRQAAAAAAAAAAAAAAAAAAAADcAQEBAR0AAAB1AQEBAQEBAQElAAAA5AEBAQEBAQEBAQEB0AAAADsBAQEBAQEBAQFfAAAApQEBAQEBAQEBAZcAAAAFAQEBAQEBAQEBAQEBAQGHAQEBAQEBAQEBAQEBAQAAAABsAQEBZgAAAHUBAQF/AAAAQY4AAAAqAQEBjgAAAIkBAQEWAAAAANMBAQEBAQEBAQEBmAAAAAAAAAAAAAAAAAAAdQEBAe8AAAAAFQEBAQEBAQEPAAAAbgEBAQEEAAAAEwEBAQEBAQEBARMAAACPAQEBAXYAAAAAAAAAAAAAAAAAAAsBAQEBAR0AAAB1AQEBAQEBAQElAAAA5AEBAQEBAQEBAQEB0AAAADsBAQEBAQEBAQFfAAAApQEBAQEBAQEBAZcAAAAFAQEBAQEBAQEBAQEBAQG+AQEBAQEBAQEBAQEBAQAAAABsAQEBZgAAAHUBAQFGAAAAPbIAAAATAQEBpAAAAIkBAQEWAAAAAARLuGeQsQEBAQEBkwAAAAAAAAAAAAAAAAAAYAEBAe4AAAB5AQEBAQEBAQEPAAAAbgEBAQEEAAAAEwEBAQEBAQEBARMAAACPAQEBAZ4AAAAAAAAAAAAAAAAAAJEBAQEBAR0AAAB1AQEBAQEBAQElAAAA5AEBAQEBAQEBAQEB0AAAADsBAQEBAQEBAQFfAAAApQEBAQEBAQEBAZcAAAAFAQEBAQEBAQEBAQEBAQFkAQEBAQEBAQEBAQEBAQAAAABsAQEBZgAAAHUBAQFEAAAA4QEfAAAmRQEBpAAAAIkBAQEWAAAAAAAAAAAAANJ/AQEBAXUAAADTIiIiIrIAAAAAYgEBAYwAAAA9AQEBAbQwcTqwAAAAbgEBAQEEAAAAEwEBAQEBAQEBARMAAACPAQEBARahAACg7SIiIrRaAAAAABsBAQEBAR0AAAB1AQEBAQEBAQElAAAAagEBAQEBAQEBAQEB0AAAAEcBAQEBAQEBAQFfAAAApQEBAQEBAQEBAZcAAAAFAQEBAQEBAQEBAQEBAQFaAQEBAQEBAQEBAQEBAQAAAABsAQEBZgAAAHUBAeAAAAAuAQHrAAAAwgEBpAAAAIkBAQEWAAAAAAAAAAAAAAAAfQEBAXMAAACQAQEBAcsAAAAsAQEBAScAAAAhAQEBAegAAAAAAAAAbgEBAQEEAAAAEwEBAQEBAQEBARMAAACPAQEBAQGSAAAAmQEBAQGPAAAA4wEBAQEBAR0AAAB1AQEBAQEBAQElAAAAw3Z26uzMgzABAQEB0AAAAMYBAQEBAQEBAQFfAAAApQEBAQEBAQEBAZcAAAAFAQEBAQEBAQEBAQEBAQHuAQEBAQEBAQEBAQEBAQAAAABsAQEBZgAAAIABAekAAABpAQHTAAAA6gEBpAAAAIkBAQEWAAAAAHYaEegAAAAAALEBAbEAAAC5AQEBAaUAAABUAQEBI6EAAAAdAQEBAUEAAAAAAAAAbgEBAQEEAAAAuAEBAQEBAQEBARMAAACPAQEBAQGFAAAAOQEBAQEAAAAAcgEBAQEBAR0AAAB1AQEBAQEBAQElAAAAAAAAAAAAACEBAQEB0AAAAMYBAQEBAQEBAQFfAAAApQEBAQEBAQEBAZcAAAAFAQEBAQEBAQEBAQEBAQFDAQEBAQEBAQEBAQEBAQAAAABsAQEBZgAAAIABAScAAADTAQEBRwAAAFkBpAAAAIkBAQEWAAAAANMBAQF7AAAAAKQBAQHDAAAA1AEBMAAAAAB6AQEBAXgAAACwAQEBAU8AAAAAAAAAbQEBAQEEAAAAVQEBAQEBAQEBARMAAACPAQEBAQEjeAAAQQEBAcIAAACUHAEBAQEBAR0AAAB1AQEBAQEBAQElAAAAAAAAAAAAAIEBAQEB0AAAAKwBAQEBAQEBAQFfAAAApQEBAQEBAQEBAZcAAAAFAQEBAQEBAQEBAQEBAQEtAQEBAQEBAQEBAQEBAQAAAABsAQEBZgAAAG4BFQAAANgBAQEBqgAAAI0BpAAAAIkBAQEWAAAAAL0BAQEBQgAAAAAbAQFRAAAAiAEBtQAAAC0BAQEBAegAAADFAQEBAQEBAQEBAQEBAQEBAQEEAAAAGAEBAQEBAQEBARMAAACPAQEBAQEBGAAAAGQBAREAAADMAQEBAQEBAR0AAAB1AQEBAQEBAQElAAAALd9JSUlJGNMBAQEB0AAAAL4BAQEBAQEBAQFfAAAATAEBAQEBAQEBAZcAAAAFAQEBAQEBAQEBAQEBAQHJAQEBAQEBAQEBAQEBAQAAAABsAQEBZgAAAG4BuAAAAK8BAQEB1AAAAAsBpAAAAIkBAQEWAAAAAL0BAQEBrgAAAAB/AQHBAAAAswEBmwAAAFgBAQEBAckAAAA1AQEBAQEBAQEBAQEBAQEBAQEEAAAAPQEBAQEBAQEBARMAAACPAQEBAQEBFQAAANoBFiYAAABWAQEBAQEBAR0AAAB1AQEBAQEBAQElAAAA5wEBAQEBAQEBAQEB0AAAANgBAQEBAQEBAQFfAAAApQEBAQEBAQEBAZcAAAAFAQEBAQEBAQEBAQEBAQE9AQEBAQEBAQEBAQEBAQAAAABsAQEBZgAAAEQBMgAAAJ0BAQEBARIAAACdpAAAAIkBAQEWAAAAAL0BAQEBogAAAABcAQEBRwAAAGtiAAAAAGsBAQEBAdkAAAAA4AEBAQEBAQEBAQEBAQEBAQEEAAAAPQEBAQEBAQEBARMAAACPAQEBAQEBAR8AAB8B5gAAAAABAQEBAQEBAR0AAAB1AQEBAQEBAQElAAAA5AEBAQEBAQEBAQEB0AAAANgBAQEBAQEBAQFfAAAANgEBAQEBAQEBAZcAAAAFAQEBAQEBAQEBAQEBAQG4AQEBAQEBAQEBAQEBAQAAAABsAQEBZgAAAAWyAAAApAEBAQEBAa0AAADljgAAAIkBAQEWAAAAAL0BAQEBEAAAAACCAQEBPAAAAANgAAAAGQEBAQEBAT8GAAAAWxcBAQEBAQEBAQEBAQEBAQEEAAAAOQEBAQEBAQEBARMAAACPAQEBAQEBAZgAAADbbQAAABMBAQEBAQEBAR0AAAB1AQEBAQEBAQElAAAA5AEBAQEBAQEBAQEB0AAAAC0BAQEBAQEBAQFfAAAANgEBAQEBAQEBAZcAAAAFAQEBAQEBAQEBAQEBAQF0AQEBAQEBAQEBAQEBAQAAAABsAQEBZgAAAIy4AAAA4gEBAQEBAQEgAAAtgwAAAIkBAQEWAAAAAL0BAQEB4wAAAABrAQEBwQAAAHZ5AAAAqgEBAQEBAQHRAAAAAA0JAQEBAQEBAUWGHgEBAQEEAAAAOQEBAQEBAQEBARMAAACPAQEBAQEBAdsAAADFlAAAAFcBAQEBAQEBAR0AAAB1AQEBAQEBAQElAAAA5AEBAQEBAQEBAQEB0AAAAC0BAQEBAQEBAQFfAAAAmwEBAQEBAQEBAZcAAAAFAQEBAQEBAQEBAQEBAQFSAQEBAQEBAQEBAQEBAQAAAABsAQEBZgAAAHUmAAB+IwEBAQEBAQFgAAAAWwAAAIkBAQEWAAAAAMDdhN53AAAAALkBAQEBAXcAAAAAAAAAawEBAQEBAQEBDAAAAAAnFDC61E10OScAIBcBAQEEAAAA3wEBAQEBAQEBARMAAACPAQEBAQEBAQGlAAAAAAAABgEBASMvl5eXl98AAAAp2ZeXlyScAQElAAAAVeDg4ODh2+AbAQEB0AAAAKYBAQEBAQEBAQFfAAAAmwEBAQEBAQEBAZcAAAAFAQEBAQEBAQEBAQEBAQE3AQEBAQEBAQEBAQEBAQAAAABsAQEBZgAAAAAAAAATAQEBAQEBAQGxAAAAAAAAAIkBAQEWAAAAAAAAAAAAAAAAALEBAQEBAcoAAAAAAAC8AQEBAQEBAQEB3IwAAAAAAAAAlAAAAAAAHwEBAQEEAAAASQEBAQEBAQEBARMAAACPAQEBAQEBAQHLAAAAAAAASgEBAYQAAAAAAAAAAAAAAAAAAAC8AQElAAAAAAAAAAAAAABQAQEB0AAAAE8BAQEBAQEBAQFfAAAALAEBAQEBAQEBAZcAAAAFAQEBAQEBAQEBAQEBAQHAAQEBAQEBAQEBAQEBAQAAAABsAQEBtAAAAAAAAACCAQEBAQEBAQEBpgAAAAAAAMIBAQFFAAAAAAAAAAAAAAAfggEBAQEBAZ0AAAAAAADZAQEBAQEBAQEBAZ0HAAAAAAAAAAAAAAAAEgEBAQEEAAAA2gEBAQEBAQEBARMAAACPAQEBAQEBAQHWAAAAAAAA2wEBAZkAAAAAAAAAAAAAAAAAAAAMAQElAAAAAAAAAAAAAAAYAQEB0AAAAE8BAQEBAQEBAQFfAAAALAEBAQEBAQEBAZcAAAAFAQEBAQEBAQEBAQEBAQGiAQEBAQEBAQEBAQEBAQAAAAC7AQEBAdcAAAAAodEBAQEBAQEBAQEBYl4AAAAAIBsBAQEBDAAAAAAAAAAn0rBZAQEBAQEBAQGSAAAAAEMWAQEBAQEBAQEBAQEBFbwAAAAAAAAAAL4DAQEBAQFLAAAAUAEBAQEBAQEBAUIAAAC4AQEBAQEBAQEB2AAAAAA1AQEBAdMAAAAAAAAAAAAAAAAAAACPAQFgAAAAAAAAAAAAAACLAQEBIQAAACUBAQEBAQEBAQGNAAAAxgEBAQEBAQEBAXsAAACbAQEBAQEBAQEBAQEBAQHTAQEBAQEBAQEBAQEBAVlxfyIBAQEBAQFAwcHBCQEBAQEBAQEBAQEBAUUiTcFAFgEBAQEBAUDBwcFNY2tFAQEBAQEBAQEBAQEXenFi0xsBAQEBAQEBAQEBAQEBAQHUK1qGWFpkowEBAQEBAQEWp5PVRQEBAQEBAQEBAUV6k4oXAQEBAQEBAQEBCdNiMKcCAQEBAQG0wcHBwcHBwcHBwcHBwU0CAQEBY8HBwcHBwcHBwU0/AQEBAaKTsQIBAQEBAQEBAQEBt5PWHAEBAQEBAQEBAQFNf5yWAQEBAQEBAQEBAQEBAQFG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P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2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Z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z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O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k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9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R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SAQEBAQEBAQEBAQEBAQEBAQEBAQEBAQEBAQEBAQEBAQEBAQEBAQEBAQEBAQEBAQEBAQEBAQEBAQEBAQEBAQEBAQEXFcvMqQ49ymYBAQHNVL8IPwEBAQEBAQEBAQHOqBRRegEBlc8UTmsBAQEBAQGfUdDRbAEBAYQICAgICAgICAjKGwEBAQEBHK1gkrPSpMXOGwEBAQEBAQEBAVkvSakMvEp9lgEBAQEBAQEBAQEBAQEBAQEBAQEBAQEBAQEBAQEBAQEBAQEBAQEBAQEBAQEBAQEBAQEBAQEBAQEBAQEBAQEBAQF6AQEBAQEBAQEBAQEBAQEBAQEBAQEBAQEBAQEBAQEBAQEBAQEBAQEBAQEBAQEBAQEBAQEBAQEBAQEBAQEBAQEBAS+MAAAAAAAAAACOtAFHAAAAkAEBAQEBAQEBAWMAAAAAygEBXQAAADwBAQEBAQFDAAAABwEBHAAAAAAAAAAAAAAAJAEBAQE3JwAAAAAAAAAAfpgcAQEBAQEBiyYAAAAAAAAAJlgBAQEBAQEBAQEBAQEBAQEBAQEBAQEBAQEBAQEBAQEBAQEBAQEBAQEBAQEBAQEBAQEBAQEBAQEBAQEBAQEBAQH1AQEBAQEBAQEBAQEBAQEBAQEBAQEBAQEBAQEBAQEBAQEBAQEBAQEBAQEBAQEBAQEBAQEBAQEBAQEBAQEBAQEBxQAAAAAAAAAAAAAAxgGoAAAAxwEBAQEBAQEBASEAAAAAyAEBRwAAALABAQEBAXsAAAAAiQEBIgAAAAAAAAAAAAAAXwEBAsYAAAAAAAAAAAAAAAA2yAEBAQFcAAAAAAAAAAAAAADJAQEBAQEBAQEBAQEBAQEBAQEBAQEBAQEBAQEBAQEBAQEBAQEBAQEBAQEBAQEBAQEBAQEBAQEBAQEBAQEBAQHNAQEBAQEBAQEBAQEBAQEBAQEBAQEBAQEBAQEBAQEBAQEBAQEBAQEBAQEBAQEBAQEBAQEBAQEBAQEBAQEBAQFRAAAAAAAAoB9+AAAAAAHEAAAAABwBAQEBAQEBAawAAACmAQEBRwAAALABAQEBAQ4AAAAfAQEBNAAAAAAAAAAAAAAAVgEBdgAAAAAAflMNjAAAAAAALkUBAQExAAAAeD4RSJQAAAAAiAEBAQEBAQEBAQEBAQEBAQEBAQEBAQEBAQEBAQEBAQEBAQEBAQEBAQEBAQEBAQEBAQEBAQEBAQEBAQEBAQF6AQEBAQEBAQEBAQEBAQEBAQEBAQEBAQEBAQEBAQEBAQEBAQEBAQEBAQEBAQEBAQEBAQEBAQEBAQEBAQEBAbEAAAAAALx/IwEjcXAAoAEBvgAAADEBAQEBAQEBmgAAAACvAQEBRwAAALABAQEBZgAAAAC/AQEBNAAAAADAZk3BQGNjAQHCAAAAACcxAgEBAYp3AAAAALgBAQGeAKmZIwEBAaPDAAAABQEBAQEBAQEBAQEBAQEBAQEBAQEBAQEBAQEBAQEBAQEBAQEBAQEBAQEBAQEBAQEBAQEBAQEBAQEBAQEBAQGbAQEBAQEBAQEBAQEBAQEBAQEBAQEBAQEBAQEBAQEBAQEBAQEBAQEBAQEBAQEBAQEBAQEBAQEBAQEBAQEBAbYAAAAAEwEBAQEBAQG3hgEBWAAAADW4ExMTExMTuQAAAACjAQEBRwAAALABAQEBMwAAAAC6AQEBNAAAAACuAQEBAQEBAQENAAAAALsBAQEBAQEBvAAAAACaAQECXAEBAQEBAQGVAAAAAL0BAQEBAQEBAQEBAQEBAQEBAQEBAQEBAQEBAQEBAQEBAQEBAQEBAQEBAQEBAQEBAQEBAQEBAQEBAQEBAQFzAQEBAQEBAQEBAQEBAQEBAQEBAQEBAQEBAQEBAQEBAQEBAQEBAQEBAQEBAQEBAQEBAQEBAQEBAQEBAQEBAQAAAABDFwEBAQEBAQEBAQEBowAAAAAAAAAAAAAAAAAAALMBAQEBRwAAALABAQEjBgAAAG0BAQEBNAAAAACuAQEBAQEBAaMAAAAAGgEBAQEBAQEBtAAAAAC1AQEBAQEBAQEBAQEiAAAAAK0BAQEBAQEBAQEBAQEBAQEBAQEBAQEBAQEBAQEBAQEBAQEBAQEBAQEBAQEBAQEBAQEBAQEBAQEBAQEBAQGEAQEBAQEBAQEBAQEBAQEBAQEBAQEBAQEBAQEBAQEBAQEBAQEBAQEBAQEBAQEBAQEBAQEBAQEBAQEBAQEBhAAAAABzAQEBAQEBAQEBAQEBAUgAAAAAAAAAAAAAAAAAAFoBAQEBRwAAALABAQFhAAAAALEBAQEBNAAAAACuAQEBAQEBAXQAAAAAXAEBAQEBAQEBAQQAAAA4AQEBAQEBAQEBAQEhAAAAALIBAQEBAQEBAQEBAQEBAQEBAQEBAQEBAQEBAQEBAQEBAQEBAQEBAQEBAQEBAQEBAQEBAQEBAQEBAQEBAQFaAQEBAQEBAQEBAQEBAQEBAQEBAQEBAQEBAQEBAQEBAQEBAQEBAQEBAQEBAQEBAQEBAQEBAQEBAQEBAQEBqgAAAACZAQEBAQEBAQEBAQEBAaoAAAB1Eaurq6usAAAAAJYBAQEBRwAAAE4BAa0AAAAAEwEBAQEBNAAAAACuAQEBAQEBASEAAAAAWQEBAQEBAQEBAa8AAAAACQEBAQEBAQEBP2kAAAAAADQBAQEBAQEBAQEBAQEBAQEBAQEBAQEBAQEBAQEBAQEBAQEBAQEBAQEBAQEBAQEBAQEBAQEBAQEBAQEBAQFiAQEBAQEBAQEBAQEBAQEBAQEBAQEBAQEBAQEBAQEBAQEBAQEBAQEBAQEBAQEBAQEBAQEBAQEBAQEBAQEBUQAAAAAiAQEBAQEBAQEBAQEBAaMAAABBAQEBAQGkAAAAdgEBAQEBRwAAAEwtpQAAAACmAgEBAQEBNAAAAACEAQEBAQEBAVIAAAAAAQEBAQEBAQEBAZkAAAAApwEBAQEBAZ2oHwAAAAAAqQEBAQEBAQEBAQEBAQEBAQEBAQEBAQEBAQEBAQEBAQEBAQEBAQEBAQEBAQEBAQEBAQEBAQEBAQEBAQEBAQHcAQEBAQEBAQEBAQEBAQEBAQEBAQEBAQEBAQEBAQEBAQEBAQEBAQEBAQEBAQEBAQEBAQEBAQEBAQEBAQEBUgAAAACdAQEBAQEBAQEBAQEBAQEOAAAAaAEBAQIAAAAAngEBAQEBRwAAAAAAAAAAAAafAQEBAQEBNAAAAACEAQEBAQEBAUoAAAAGAQEBAQEBAQEBAX8AAAAAnwEBAQEcFKAAAAAAAAChogEBAQEBAQEBAQEBAQEBAQEBAQEBAQEBAQEBAQEBAQEBAQEBAQEBAQEBAQEBAQEBAQEBAQEBAQEBAQEBAQFKAQEBAQEBAQEBAQEBAQEBAQEBAQEBAQEBAQEBAQEBAQEBAQEBAQEBAQEBAQEBAQEBAQEBAQEBAQEBAQEBUAAAAAAbAQEBAQEBAQEBAQEBAQGXAAAAZwEBAXIAAAB+CQEBAQEBRwAAAAAAAAAAAAAAbQEBAQEBNAAAAACTAQEBAQEBAZgAAAAfAQEBAQEBAQEBATAAAAAAmQEBAZqbAAAAAAAAAEycAQEBAQEBAQEBAQEBAQEBAQEBAQEBAQEBAQEBAQEBAQEBAQEBAQEBAQEBAQEBAQEBAQEBAQEBAQEBAQEBAQG9AQEBAQEBAQEBAQEBAQEBAQEBAQEBAQEBAQEBAQEBAQEBAQEBAQEBAQEBAQEBAQEBAQEBAQEBAQEBAQEBNwAAAAA0AQEBAQEBAQEBAQEBAQEJAAAAbgEBAY4AAABLAQEBAQEBRwAAAI+QkWFIAAAAAJIBAQEBNAAAAACTAQEBAQEBAVQAAACUAQEBAQEBAQEBAZUAAAAAlQEBloAAAAAAAABBPAEBAQEBAQEBAQEBAQEBAQEBAQEBAQEBAQEBAQEBAQEBAQEBAQEBAQEBAQEBAQEBAQEBAQEBAQEBAQEBAQEBAQHkAQEBAQEBAQEBAQEBAQEBAQEBAQEBAQEBAQEBAQEBAQEBAQEBAQEBAQEBAQEBAQEBAQEBAQEBAQEBAQEBJAAAAACCAQEBAQEBAQEBAQEBAQEBgwAAAIQBWQAAAACFAQEBAQEBRwAAADwBAQEBhgAAAACHAQEBNAAAAAB/AQEBAQEBAYgAAAAAFgEBAQEBAQEBAYkAAAAAigEBiwAAAAAAjI0/AQEBAQEBAQEBAQEBAQEBAQEBAQEBAQEBAQEBAQEBAQEBAQEBAQEBAQEBAQEBAQEBAQEBAQEBAQEBAQEBAQEBAQExAQEBAQEBAQEBAQEBAQEBAQEBAQEBAQEBAQEBAQEBAQEBAQEBAQEBAQEBAQEBAQEBAQEBAQEBAQEBAQEBegAAAABUAQEBAQEBAQEBAQEBAQEBewAAAHwBfQAAAH4BAQEBAQEBRwAAADwBAQEBAUwAAABgAQEBNAAAAAB/AQEBAQEBAWIAAAAAKgEBAQEBAQEBAXMAAAAAFgEBgAAAAACBAQEBAQEBAQEBAQEBAQEBAQEBAQEBAQEBAQEBAQEBAQEBAQEBAQEBAQEBAQEBAQEBAQEBAQEBAQEBAQEBAQEBAQEBAQFyAQEBAQEBAQEBAQEBAQEBAQEBAQEBAQEBAQEBAQEBAQEBAQEBAQEBAQEBAQEBAQEBAQEBAQEBAQEBAQEBAQUAAABuAQEBAQEBAQEBAQEBAQEBIwAAAHUBdgAAAEkBAQEBAQEBRwAAADwBAQEBAXcAAAAaAQEBNAAAAAA6AQEBAQEBARd4AAAAGAEBAQEBAQEBAXkAAAA4AQEBAAAAAFIBAQEBAQEBAQEBAQEBAQEBAQEBAQEBAQEBAQEBAQEBAQEBAQEBAQEBAQEBAQEBAQEBAQEBAQEBAQEBAQEBAQEBAQEBAQFOAQEBAQEBAQEBAQEBAQEBAQEBAQEBAQEBAQEBAQEBAQEBAQEBAQEBAQEBAQEBAQEBAQEBAQEBAQEBAQEBAWkAAAAAagEBAQEBAQFrbAEBAQEBAW0AAAA6AAAAAGQBAQEBAQEBRwAAADwBAQEBAW4AAABvAQEBNAAAAAA6AQEBAQEBAQFwAAAAAHEBAQEBAQEBcgAAAABzAQEBAAAAAHQBAQEBAQEBAQEBAQEBAQEBAQEBAQEBAQEBAQEBAQEBAQEBAQEBAQEBAQEBAQEBAQEBAQEBAQEBAQEBAQEBAQEBAQEBAQHeAQEBAQEBAQEBAQEBAQEBAQEBAQEBAQEBAQEBAQEBAQEBAQEBAQEBAQEBAQEBAQEBAQEBAQEBAQEBAQEBAVkmAAAAABRFAQEBFlonWwEBAQEBAVwAAABdAAAAXgEBAQEBAQEBRwAAAF8BAQEBYAAAAABhAQEBNAAAAABiAQEBAQEBAQFjAAAAADJkAQEBAQFlAAAAAABmAQEBLAAAAGcBAQEBAWgaAQEBAQEBAQEBAQEBAQEBAQEBAQEBAQEBAQEBAQEBAQEBAQEBAQEBAQEBAQEBAQEBAQEBAQEBAQEBAQEBAQHgAQEBAQEBAQEBAQEBAQEBAQEBAQEBAQEBAQEBAQEBAQEBAQEBAQEBAQEBAQEBAQEBAQEBAQEBAQEBAQEBAQEvAAAAAABBEkIEQwAARAEBAQEBAUUGAAAAAAAARgEBAQEBAQEBRwAAAEhJSktMAAAAAABNAQEBNAAAAAAwAQEBAQEBAQEBTgAAAAAAT1BRUlMAAAAAADMBAQEBVAAAAABVVldYDQAANAEBAQEBAQEBAQEBAQEBAQEBAQEBAQEBAQEBAQEBAQEBAQEBAQEBAQEBAQEBAQEBAQEBAQEBAQEBAQEBAQG7AQEBAQEBAQEBAQEBAQEBAQEBAQEBAQEBAQEBAQEBAQEBAQEBAQEBAQEBAQEBAQEBAQEBAQEBAQEBAQEBAQEBNwAAAAAAAAAAAAAAOAEBAQEBAQE5AAAAAAAAOgEBAQEBAQEBOwAAAAAAAAAAAAAAADwBAQEBNAAAAAAwAQEBAQEBAQEBAT0AAAAAAAAAAAAAAAAAPgEBAQEBPzYAAAAAAAAAAAAAQAEBAQEBAQEBAQEBAQEBAQEBAQEBAQEBAQEBAQEBAQEBAQEBAQEBAQEBAQEBAQEBAQEBAQEBAQEBAQEBAQF6AQEBAQEBAQEBAQEBAQEBAQEBAQEBAQEBAQEBAQEBAQEBAQEBAQEBAQEBAQEBAQEBAQEBAQEBAQEBAQEBAQEBASgpAAAAAAAAAAAgKgEBAQEBAQErAAAAAAAsAQEBAQEBAQEBLQAAAAAAAAAAAAAuLwEBAQEBIgAAAAAwAQEBAQEBAQEBAQExMgAAAAAAAAAAAAAzAQEBAQEBATQ1AAAAAAAAAAA2IwEBAQEBAQEBAQEBAQEBAQEBAQEBAQEBAQEBAQEBAQEBAQEBAQEBAQEBAQEBAQEBAQEBAQEBAQEBAQEBAQFlAQEBAQEBAQEBAQEBAQEBAQEBAQEBAQEBAQEBAQEBAQEBAQEBAQEBAQEBAQEBAQEBAQEBAQEBAQEBAQEBAQEBAQECAwQFAAAGBwgJAQEBAQEBAQEBCgsMDQ4PAQEBAQEBAQEBEBESEhISEhITFBUWAQEBAQEBFxgZDRobAQEBAQEBAQEBAQEBHB0eHwAAACAHISIBAQEBAQEBAQEjJCUmAAAnDh0cAQEBAQEBAQEBAQEBAQEBAQEBAQEBAQEBAQEBAQEBAQEBAQEBAQEBAQEBAQEBAQEBAQEBAQEBAQEBAQEBAQEI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8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D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R0RJQwMAAAAiAAAADAAAAP////8iAAAADAAAAP////8lAAAADAAAAA0AAIAoAAAADAAAAAQAAAAiAAAADAAAAP////8iAAAADAAAAP7///8nAAAAGAAAAAQAAAAAAAAA////AAAAAAAlAAAADAAAAAQAAABMAAAAZAAAAAAAAABQAAAAPQEAAHwAAAAAAAAAUAAAAD4BAAAtAAAAIQDwAAAAAAAAAAAAAACAPwAAAAAAAAAAAACAPwAAAAAAAAAAAAAAAAAAAAAAAAAAAAAAAAAAAAAAAAAAJQAAAAwAAAAAAACAKAAAAAwAAAAEAAAAJwAAABgAAAAEAAAAAAAAAP///wAAAAAAJQAAAAwAAAAEAAAATAAAAGQAAAAJAAAAUAAAAP8AAABcAAAACQAAAFAAAAD3AAAADQAAACEA8AAAAAAAAAAAAAAAgD8AAAAAAAAAAAAAgD8AAAAAAAAAAAAAAAAAAAAAAAAAAAAAAAAAAAAAAAAAACUAAAAMAAAAAAAAgCgAAAAMAAAABAAAACcAAAAYAAAABAAAAAAAAAD///8AAAAAACUAAAAMAAAABAAAAEwAAABkAAAACQAAAGAAAAD/AAAAbAAAAAkAAABgAAAA9wAAAA0AAAAhAPAAAAAAAAAAAAAAAIA/AAAAAAAAAAAAAIA/AAAAAAAAAAAAAAAAAAAAAAAAAAAAAAAAAAAAAAAAAAAlAAAADAAAAAAAAIAoAAAADAAAAAQAAAAlAAAADAAAAAEAAAAYAAAADAAAAAAAAAASAAAADAAAAAEAAAAeAAAAGAAAAAkAAABgAAAAAAEAAG0AAAAlAAAADAAAAAEAAABUAAAAnAAAAAoAAABgAAAAVAAAAGwAAAABAAAAAACsQTmOq0EKAAAAYAAAAA0AAABMAAAAAAAAAAAAAAAAAAAA//////////9oAAAAUgBlAHAAcgBlAHMAZQBuAHQAYQBuAHQAZQAAAAcAAAAGAAAABwAAAAQAAAAGAAAABQAAAAYAAAAHAAAABAAAAAYAAAAHAAAABAAAAAYAAABLAAAAQAAAADAAAAAFAAAAIAAAAAEAAAABAAAAEAAAAAAAAAAAAAAAPgEAAIAAAAAAAAAAAAAAAD4BAACAAAAAJQAAAAwAAAACAAAAJwAAABgAAAAEAAAAAAAAAP///wAAAAAAJQAAAAwAAAAEAAAATAAAAGQAAAAJAAAAcAAAADQBAAB8AAAACQAAAHAAAAAsAQAADQAAACEA8AAAAAAAAAAAAAAAgD8AAAAAAAAAAAAAgD8AAAAAAAAAAAAAAAAAAAAAAAAAAAAAAAAAAAAAAAAAACUAAAAMAAAAAAAAgCgAAAAMAAAABAAAACUAAAAMAAAAAQAAABgAAAAMAAAAAAAAABIAAAAMAAAAAQAAABYAAAAMAAAAAAAAAFQAAACAAQAACgAAAHAAAAAzAQAAfAAAAAEAAAAAAKxBOY6rQQoAAABwAAAAMwAAAEwAAAAEAAAACQAAAHAAAAA1AQAAfQAAALQAAABGAGkAcgBtAGEAZABvACAAcABvAHIAOgAgAEMAQQBSAEwATwBTACAARgBSAEEATgBDAEkAUwBDAE8AIABJAE0AUABBAEcATABJAEEAVABFAEwATABJACAAQgBBAFIARQBJAFIATwAAAAYAAAADAAAABAAAAAkAAAAGAAAABwAAAAcAAAADAAAABwAAAAcAAAAEAAAAAwAAAAMAAAAHAAAABwAAAAcAAAAFAAAACQAAAAYAAAADAAAABgAAAAcAAAAHAAAACAAAAAcAAAADAAAABgAAAAcAAAAJAAAAAwAAAAMAAAAKAAAABgAAAAcAAAAIAAAABQAAAAMAAAAHAAAABQAAAAYAAAAFAAAABQAAAAMAAAADAAAABwAAAAcAAAAHAAAABgAAAAMAAAAHAAAACQAAABYAAAAMAAAAAAAAACUAAAAMAAAAAgAAAA4AAAAUAAAAAAAAABAAAAAUAAAA</Object>
  <Object Id="idInvalidSigLnImg">AQAAAGwAAAAAAAAAAAAAAD0BAAB/AAAAAAAAAAAAAAC1GgAAuQoAACBFTUYAAAEAgJcAAMoAAAAFAAAAAAAAAAAAAAAAAAAAQAYAAIQDAABYAQAAwQAAAAAAAAAAAAAAAAAAAMA/BQDo8QIACgAAABAAAAAAAAAAAAAAAEsAAAAQAAAAAAAAAAUAAAAeAAAAGAAAAAAAAAAAAAAAPgEAAIAAAAAnAAAAGAAAAAEAAAAAAAAAAAAAAAAAAAAlAAAADAAAAAEAAABMAAAAZAAAAAAAAAAAAAAAPQEAAH8AAAAAAAAAAAAAAD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9AQAAfwAAAAAAAAAAAAAAPgEAAIAAAAAhAPAAAAAAAAAAAAAAAIA/AAAAAAAAAAAAAIA/AAAAAAAAAAAAAAAAAAAAAAAAAAAAAAAAAAAAAAAAAAAlAAAADAAAAAAAAIAoAAAADAAAAAEAAAAnAAAAGAAAAAEAAAAAAAAA8PDwAAAAAAAlAAAADAAAAAEAAABMAAAAZAAAAAAAAAAAAAAAPQEAAH8AAAAAAAAAAAAAAD4BAACAAAAAIQDwAAAAAAAAAAAAAACAPwAAAAAAAAAAAACAPwAAAAAAAAAAAAAAAAAAAAAAAAAAAAAAAAAAAAAAAAAAJQAAAAwAAAAAAACAKAAAAAwAAAABAAAAJwAAABgAAAABAAAAAAAAAPDw8AAAAAAAJQAAAAwAAAABAAAATAAAAGQAAAAAAAAAAAAAAD0BAAB/AAAAAAAAAAAAAAA+AQAAgAAAACEA8AAAAAAAAAAAAAAAgD8AAAAAAAAAAAAAgD8AAAAAAAAAAAAAAAAAAAAAAAAAAAAAAAAAAAAAAAAAACUAAAAMAAAAAAAAgCgAAAAMAAAAAQAAACcAAAAYAAAAAQAAAAAAAADw8PAAAAAAACUAAAAMAAAAAQAAAEwAAABkAAAAAAAAAAAAAAA9AQAAfwAAAAAAAAAAAAAAPgEAAIAAAAAhAPAAAAAAAAAAAAAAAIA/AAAAAAAAAAAAAIA/AAAAAAAAAAAAAAAAAAAAAAAAAAAAAAAAAAAAAAAAAAAlAAAADAAAAAAAAIAoAAAADAAAAAEAAAAnAAAAGAAAAAEAAAAAAAAA////AAAAAAAlAAAADAAAAAEAAABMAAAAZAAAAAAAAAAAAAAAPQEAAH8AAAAAAAAAAAAAAD4BAACAAAAAIQDwAAAAAAAAAAAAAACAPwAAAAAAAAAAAACAPwAAAAAAAAAAAAAAAAAAAAAAAAAAAAAAAAAAAAAAAAAAJQAAAAwAAAAAAACAKAAAAAwAAAABAAAAJwAAABgAAAABAAAAAAAAAP///wAAAAAAJQAAAAwAAAABAAAATAAAAGQAAAAAAAAAAAAAAD0BAAB/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cgAAABEAAAAlAAAADAAAAAEAAABUAAAAqAAAACMAAAAEAAAAcAAAABAAAAABAAAAAACsQTmOq0EjAAAABAAAAA8AAABMAAAAAAAAAAAAAAAAAAAA//////////9sAAAARgBpAHIAbQBhACAAbgBvACAAdgDhAGwAaQBkAGEAAAAGAAAAAwAAAAQAAAAJAAAABgAAAAMAAAAHAAAABwAAAAMAAAAFAAAABgAAAAMAAAADAAAABwAAAAYAAABLAAAAQAAAADAAAAAFAAAAIAAAAAEAAAABAAAAEAAAAAAAAAAAAAAAPgEAAIAAAAAAAAAAAAAAAD4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AKxBOY6r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D4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1aBAPwAAAAAAAAAAmDZBPwAAJEIAAMhBJAAAACQAAADVoEA/AAAAAAAAAACYNkE/AAAkQgAAyEEEAAAAcwAAAAwAAAAAAAAADQAAABAAAAApAAAAGQ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G0AAAA9AAAAAAAAACEAAAAIAAAAYgAAAAwAAAABAAAAFQAAAAwAAAAEAAAAFQAAAAwAAAAEAAAAUQAAAFx2AAApAAAAGQAAAHoAAABGAAAAAAAAAAAAAAAAAAAAAAAAAOMAAACAAAAAUAAAAAwEAABcBAAAAHIAAAAAAAAgAMwAbQAAAD0AAAAoAAAA4wAAAIAAAAABAAgAAAAAAAAAAAAAAAAAAAAAAPkAAAAAAAAAAAAAAP///wD5+fkAm5ubAEdHRwAREREACgoKAEFBQQCUlJQA+Pj4AGRkZAA0NDQALy8vADExMQA9PT0AsbGxALq6ugBNTU0AS0tLAFlZWQB7e3sAvLy8APr6+gD8/PwAXFxcADIyMgBTU1MA8/PzAPf39wCampoAQEBAAA0NDQALCwsAhoaGAOnp6QD+/v4AnZ2dADo6OgAFBQUABgYGAK+vrwAODg4AwcHBAMLCwgAcHBwAKysrAA8PDwCjo6MA0tLSAKCgoAAICAgAcHBwAOrq6gAhISEAGRkZAH5+fgAjIyMAXl5eANDQ0AAlJSUAi4uLAF1dXQA8PDwA+/v7AObm5gAMDAwAZWVlAAkJCQASEhIA/f39AGtrawAmJiYAMzMzAGBgYABiYmIAUlJSABcXFwDk5OQAkpKSAC0tLQBtbW0AgICAAGxsbAAiIiIAfX19AFtbWwCtra0At7e3AIqKigD09PQAnJycAB4eHgC4uLgAJCQkABAQEACNjY0Ac3NzAIKCggDR0dEA5+fnAMDAwACmpqYA4+PjAGpqagDHx8cAd3d3AHl5eQDu7u4Av7+/AFFRUQATExMAV1dXAGZmZgDT09MAoaGhAHR0dACzs7MAFRUVAEVFRQA2NjYABwcHAB0dHQDc3NwAq6urAG9vbwClpaUAAwMDAM/PzwAUFBQAh4eHAMPDwwBJSUkAzc3NALa2tgCJiYkAysrKAJeXlwCpqakA29vbAHV1dQAWFhYAmZmZAENDQwBPT08AmJiYAJaWlgBOTk4Azs7OAAEBAQDIyMgA9vb2AJ+fnwBpaWkAvb29AOLi4gAaGhoA1NTUAPLy8gCqqqoAy8vLAAICAgAEBAQA39/fAO3t7QBCQkIAGBgYACwsLADa2toAf39/ADc3NwCVlZUATExMACgoKAC5ubkAzMzMAI+PjwCOjo4A2NjYALu7uwA5OTkA6OjoAHFxcQBYWFgA4eHhAFpaWgA4ODgA7OzsAMnJyQA/Pz8A19fXACkpKQB8fHwAtbW1AOXl5QCurq4AICAgAN7e3gBnZ2cAJycnADs7OwDg4OAAVFRUAJOTkwBycnIASkpKALCwsACkpKQAhISEAHp6egCBgYEAMDAwANnZ2QDx8fEA3d3dANbW1gA1NTUAKioqAKKiogBhYWEAxsbGAOvr6wDV1dUArKysAF9fXwDFxcUAxMTEAKenpwA+Pj4AdnZ2AIyMjACysrIAeHh4AB8fHwBjY2MARkZGAG5ubgBISEgA8PDwAERERACIiIgAnp6eAIODgwAbGxsAUFBQAL6+vgCoqKgA7+/vAC4uLgD19fU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w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w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X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L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5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q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u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W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D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e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4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j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6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Z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L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m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X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m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t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9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5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9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w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E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e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y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j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z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p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N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8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U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l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r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1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D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zAQEBAQEBAQEBAQEBAQEWHAEBAQEBAQEcPwEBAQEBAQEBFpYBAQEBAQEBAReWAQEBAQEBAfhZAQEBAQEBAQEBAQEWnT8BAQEBAQEBAQEBAQEWnZYBAQEBAQEBAQEBomTmrYftAQEBAQEBAQEBAQEBAQEBAQEBAQEBAQFF+EUBAQEBHJ1FAQEBAQEBAQEBAQEBHJ0cAQEBAQEBnRcBAQEBAQEBAQEBAQEBAQEBAQEBAQEBAQEBAQEBAQEBAQEBAQEBAQEBAQEBAQEBAQEBAQEBAQEB+D8BAQEBAQEBAQEBAQEBAQGnAQEBAQEBAQEBAQEBAR8AAADdAQEB9pQAAE8BAQEBAU0GAAChIgEBAQEB6QAAAIIBAQEBJgAAAMEBAQEBAQEBAbAAAAAzAQEBAQEBAQEBAT0AAAAMAQEBAQEBggSgAAAAAAAAII8vFwEBAQHwAAAAAAAAAAAAAIMBAWoAAAB8AQF8AAAACAEBAQEBAQEBAQGzAAAAkgEBAYUAAAAZAQEBAQEBAQGvAAAAAAAAAAAAAADrAQEBu34AAAAAAAAAAADDAQGcMgAAAAAAAAAAAC4BAbIAAAD3AQEBAQEBAQEBAQEBAQGAAQEBAQEBAQEBAQEBAQAAAAD0AQEBZgAAAIABAQEBATcAAAAA0QEBAQEB6gAAAPUBAQEWAAAAAL0BAQEBAQEBARAAAAAmAQEBAQEBAQEBAQAAAAC4AQEBAdTXAAAAAAAAAAAAAAAAuQEBAQHsAAAAAAAAAAAAAPIBARMAAACPAQGIAAAAvgEBAQEBAQEBAboAAAAAVAEBAY0AAAB1AQEBAQEBAQE+AAAAAAAAAAAAAADqAQEBFAAAAAAAAAAAAAAAPwGwAAAAAAAAAAAAAADcAfAAAABeAQEBAQEBAQEBAQEBAQEzAQEBAQEBAQEBAQEBAQAAAABsAQEBZgAAAHUBAQEBAfIAAAAAwwEBAQEB6gAAAIkBAQEWAAAAAL0BAQEBAQEBASMGAAAAKgEBAQEBAQEBDwAAAABsAQEBih8AAAAAAAAAAAAAAAAARAEBAQEEAAAAAAAAAAAAAF0BARMAAACPAQFrAAAAALQBAQEBAQEBAbAAAAAA1QEBAR0AAAB1AQEBAQEBAQElAAAAAAAAAAAAAADzAQEBFAAAAAAAAAAAAACgRQFfAAAAAAAAAAAAAAAbAZcAAAAFAQEBAQEBAQEBAQEBAQF1AQEBAQEBAQEBAQEBAQAAAABsAQEBZgAAAHUBAQEBnAAAAAAAADABAQEB7gAAAIkBAQEWAAAAAL0BAQEBAQEBAQFJAAAAmAEBAQEBAQEBbQAAAB8BAQE/jAAAAAAAbfBksoZ5AAAAbgEBAQEEAAAAXUZGUuszfM4BARMAAACPAQEBswAAAOUBAQEBAQEBAQ0AAACsAQEBAR0AAAB1AQEBAQEBAQElAAAAq87Ozs7Oztl6AQEBFAAAAC5SZ1LrMzNYAQFfAAAAQ1JnUut8fPEBAZcAAAAFAQEBAQEBAQEBAQEBAQHMAQEBAQEBAQEBAQEBAQAAAABsAQEBZgAAAHUBAQEBiwAAAAAAAOsBAQEB7gAAAIkBAQEWAAAAAL0BAQEBAQEBAQHhAAAAdcSnp6enp6exJwAAAMUBAQHpAAAAAMO0AQEBAQHmAAAAbgEBAQEEAAAAuAEBAQEBAQEBARMAAACPAQEBMQAAAKa3p6enp6enhwAAAACGAQEBAR0AAAB1AQEBAQEBAQElAAAA5AEBAQEBAQEBAQEB0AAAAEcBAQEBAQEBAQFfAAAApQEBAQEBAQEBAZcAAAAFAQEBAQEBAQEBAQEBAQEAAQEBAQEBAQEBAQEBAQAAAABsAQEBZgAAAHUBAQEBpQAAAAAAAEEBAQEBjgAAAIkBAQEWAAAAAL0BAQEBAQEBAQEBQQAAAAAAAAAAAAAAAAAAALsBAbQAAAAATAkBAQEBAQEPAAAAbgEBAQHqAAAAEwEBAQEBAQEBARMAAACPAQEBRQAAAAAAAAAAAAAAAAAAAADcAQEBAR0AAAB1AQEBAQEBAQElAAAA5AEBAQEBAQEBAQEB0AAAADsBAQEBAQEBAQFfAAAApQEBAQEBAQEBAZcAAAAFAQEBAQEBAQEBAQEBAQGHAQEBAQEBAQEBAQEBAQAAAABsAQEBZgAAAHUBAQF/AAAAQY4AAAAqAQEBjgAAAIkBAQEWAAAAANMBAQEBAQEBAQEBmAAAAAAAAAAAAAAAAAAAdQEBAe8AAAAAFQEBAQEBAQEPAAAAbgEBAQEEAAAAEwEBAQEBAQEBARMAAACPAQEBAXYAAAAAAAAAAAAAAAAAAAsBAQEBAR0AAAB1AQEBAQEBAQElAAAA5AEBAQEBAQEBAQEB0AAAADsBAQEBAQEBAQFfAAAApQEBAQEBAQEBAZcAAAAFAQEBAQEBAQEBAQEBAQG+AQEBAQEBAQEBAQEBAQAAAABsAQEBZgAAAHUBAQFGAAAAPbIAAAATAQEBpAAAAIkBAQEWAAAAAARLuGeQsQEBAQEBkwAAAAAAAAAAAAAAAAAAYAEBAe4AAAB5AQEBAQEBAQEPAAAAbgEBAQEEAAAAEwEBAQEBAQEBARMAAACPAQEBAZ4AAAAAAAAAAAAAAAAAAJEBAQEBAR0AAAB1AQEBAQEBAQElAAAA5AEBAQEBAQEBAQEB0AAAADsBAQEBAQEBAQFfAAAApQEBAQEBAQEBAZcAAAAFAQEBAQEBAQEBAQEBAQFkAQEBAQEBAQEBAQEBAQAAAABsAQEBZgAAAHUBAQFEAAAA4QEfAAAmRQEBpAAAAIkBAQEWAAAAAAAAAAAAANJ/AQEBAXUAAADTIiIiIrIAAAAAYgEBAYwAAAA9AQEBAbQwcTqwAAAAbgEBAQEEAAAAEwEBAQEBAQEBARMAAACPAQEBARahAACg7SIiIrRaAAAAABsBAQEBAR0AAAB1AQEBAQEBAQElAAAAagEBAQEBAQEBAQEB0AAAAEcBAQEBAQEBAQFfAAAApQEBAQEBAQEBAZcAAAAFAQEBAQEBAQEBAQEBAQFaAQEBAQEBAQEBAQEBAQAAAABsAQEBZgAAAHUBAeAAAAAuAQHrAAAAwgEBpAAAAIkBAQEWAAAAAAAAAAAAAAAAfQEBAXMAAACQAQEBAcsAAAAsAQEBAScAAAAhAQEBAegAAAAAAAAAbgEBAQEEAAAAEwEBAQEBAQEBARMAAACPAQEBAQGSAAAAmQEBAQGPAAAA4wEBAQEBAR0AAAB1AQEBAQEBAQElAAAAw3Z26uzMgzABAQEB0AAAAMYBAQEBAQEBAQFfAAAApQEBAQEBAQEBAZcAAAAFAQEBAQEBAQEBAQEBAQHuAQEBAQEBAQEBAQEBAQAAAABsAQEBZgAAAIABAekAAABpAQHTAAAA6gEBpAAAAIkBAQEWAAAAAHYaEegAAAAAALEBAbEAAAC5AQEBAaUAAABUAQEBI6EAAAAdAQEBAUEAAAAAAAAAbgEBAQEEAAAAuAEBAQEBAQEBARMAAACPAQEBAQGFAAAAOQEBAQEAAAAAcgEBAQEBAR0AAAB1AQEBAQEBAQElAAAAAAAAAAAAACEBAQEB0AAAAMYBAQEBAQEBAQFfAAAApQEBAQEBAQEBAZcAAAAFAQEBAQEBAQEBAQEBAQFDAQEBAQEBAQEBAQEBAQAAAABsAQEBZgAAAIABAScAAADTAQEBRwAAAFkBpAAAAIkBAQEWAAAAANMBAQF7AAAAAKQBAQHDAAAA1AEBMAAAAAB6AQEBAXgAAACwAQEBAU8AAAAAAAAAbQEBAQEEAAAAVQEBAQEBAQEBARMAAACPAQEBAQEjeAAAQQEBAcIAAACUHAEBAQEBAR0AAAB1AQEBAQEBAQElAAAAAAAAAAAAAIEBAQEB0AAAAKwBAQEBAQEBAQFfAAAApQEBAQEBAQEBAZcAAAAFAQEBAQEBAQEBAQEBAQEtAQEBAQEBAQEBAQEBAQAAAABsAQEBZgAAAG4BFQAAANgBAQEBqgAAAI0BpAAAAIkBAQEWAAAAAL0BAQEBQgAAAAAbAQFRAAAAiAEBtQAAAC0BAQEBAegAAADFAQEBAQEBAQEBAQEBAQEBAQEEAAAAGAEBAQEBAQEBARMAAACPAQEBAQEBGAAAAGQBAREAAADMAQEBAQEBAR0AAAB1AQEBAQEBAQElAAAALd9JSUlJGNMBAQEB0AAAAL4BAQEBAQEBAQFfAAAATAEBAQEBAQEBAZcAAAAFAQEBAQEBAQEBAQEBAQHJAQEBAQEBAQEBAQEBAQAAAABsAQEBZgAAAG4BuAAAAK8BAQEB1AAAAAsBpAAAAIkBAQEWAAAAAL0BAQEBrgAAAAB/AQHBAAAAswEBmwAAAFgBAQEBAckAAAA1AQEBAQEBAQEBAQEBAQEBAQEEAAAAPQEBAQEBAQEBARMAAACPAQEBAQEBFQAAANoBFiYAAABWAQEBAQEBAR0AAAB1AQEBAQEBAQElAAAA5wEBAQEBAQEBAQEB0AAAANgBAQEBAQEBAQFfAAAApQEBAQEBAQEBAZcAAAAFAQEBAQEBAQEBAQEBAQE9AQEBAQEBAQEBAQEBAQAAAABsAQEBZgAAAEQBMgAAAJ0BAQEBARIAAACdpAAAAIkBAQEWAAAAAL0BAQEBogAAAABcAQEBRwAAAGtiAAAAAGsBAQEBAdkAAAAA4AEBAQEBAQEBAQEBAQEBAQEEAAAAPQEBAQEBAQEBARMAAACPAQEBAQEBAR8AAB8B5gAAAAABAQEBAQEBAR0AAAB1AQEBAQEBAQElAAAA5AEBAQEBAQEBAQEB0AAAANgBAQEBAQEBAQFfAAAANgEBAQEBAQEBAZcAAAAFAQEBAQEBAQEBAQEBAQG4AQEBAQEBAQEBAQEBAQAAAABsAQEBZgAAAAWyAAAApAEBAQEBAa0AAADljgAAAIkBAQEWAAAAAL0BAQEBEAAAAACCAQEBPAAAAANgAAAAGQEBAQEBAT8GAAAAWxcBAQEBAQEBAQEBAQEBAQEEAAAAOQEBAQEBAQEBARMAAACPAQEBAQEBAZgAAADbbQAAABMBAQEBAQEBAR0AAAB1AQEBAQEBAQElAAAA5AEBAQEBAQEBAQEB0AAAAC0BAQEBAQEBAQFfAAAANgEBAQEBAQEBAZcAAAAFAQEBAQEBAQEBAQEBAQF0AQEBAQEBAQEBAQEBAQAAAABsAQEBZgAAAIy4AAAA4gEBAQEBAQEgAAAtgwAAAIkBAQEWAAAAAL0BAQEB4wAAAABrAQEBwQAAAHZ5AAAAqgEBAQEBAQHRAAAAAA0JAQEBAQEBAUWGHgEBAQEEAAAAOQEBAQEBAQEBARMAAACPAQEBAQEBAdsAAADFlAAAAFcBAQEBAQEBAR0AAAB1AQEBAQEBAQElAAAA5AEBAQEBAQEBAQEB0AAAAC0BAQEBAQEBAQFfAAAAmwEBAQEBAQEBAZcAAAAFAQEBAQEBAQEBAQEBAQFSAQEBAQEBAQEBAQEBAQAAAABsAQEBZgAAAHUmAAB+IwEBAQEBAQFgAAAAWwAAAIkBAQEWAAAAAMDdhN53AAAAALkBAQEBAXcAAAAAAAAAawEBAQEBAQEBDAAAAAAnFDC61E10OScAIBcBAQEEAAAA3wEBAQEBAQEBARMAAACPAQEBAQEBAQGlAAAAAAAABgEBASMvl5eXl98AAAAp2ZeXlyScAQElAAAAVeDg4ODh2+AbAQEB0AAAAKYBAQEBAQEBAQFfAAAAmwEBAQEBAQEBAZcAAAAFAQEBAQEBAQEBAQEBAQE3AQEBAQEBAQEBAQEBAQAAAABsAQEBZgAAAAAAAAATAQEBAQEBAQGxAAAAAAAAAIkBAQEWAAAAAAAAAAAAAAAAALEBAQEBAcoAAAAAAAC8AQEBAQEBAQEB3IwAAAAAAAAAlAAAAAAAHwEBAQEEAAAASQEBAQEBAQEBARMAAACPAQEBAQEBAQHLAAAAAAAASgEBAYQAAAAAAAAAAAAAAAAAAAC8AQElAAAAAAAAAAAAAABQAQEB0AAAAE8BAQEBAQEBAQFfAAAALAEBAQEBAQEBAZcAAAAFAQEBAQEBAQEBAQEBAQHAAQEBAQEBAQEBAQEBAQAAAABsAQEBtAAAAAAAAACCAQEBAQEBAQEBpgAAAAAAAMIBAQFFAAAAAAAAAAAAAAAfggEBAQEBAZ0AAAAAAADZAQEBAQEBAQEBAZ0HAAAAAAAAAAAAAAAAEgEBAQEEAAAA2gEBAQEBAQEBARMAAACPAQEBAQEBAQHWAAAAAAAA2wEBAZkAAAAAAAAAAAAAAAAAAAAMAQElAAAAAAAAAAAAAAAYAQEB0AAAAE8BAQEBAQEBAQFfAAAALAEBAQEBAQEBAZcAAAAFAQEBAQEBAQEBAQEBAQGiAQEBAQEBAQEBAQEBAQAAAAC7AQEBAdcAAAAAodEBAQEBAQEBAQEBYl4AAAAAIBsBAQEBDAAAAAAAAAAn0rBZAQEBAQEBAQGSAAAAAEMWAQEBAQEBAQEBAQEBFbwAAAAAAAAAAL4DAQEBAQFLAAAAUAEBAQEBAQEBAUIAAAC4AQEBAQEBAQEB2AAAAAA1AQEBAdMAAAAAAAAAAAAAAAAAAACPAQFgAAAAAAAAAAAAAACLAQEBIQAAACUBAQEBAQEBAQGNAAAAxgEBAQEBAQEBAXsAAACbAQEBAQEBAQEBAQEBAQHTAQEBAQEBAQEBAQEBAVlxfyIBAQEBAQFAwcHBCQEBAQEBAQEBAQEBAUUiTcFAFgEBAQEBAUDBwcFNY2tFAQEBAQEBAQEBAQEXenFi0xsBAQEBAQEBAQEBAQEBAQHUK1qGWFpkowEBAQEBAQEWp5PVRQEBAQEBAQEBAUV6k4oXAQEBAQEBAQEBCdNiMKcCAQEBAQG0wcHBwcHBwcHBwcHBwU0CAQEBY8HBwcHBwcHBwU0/AQEBAaKTsQIBAQEBAQEBAQEBt5PWHAEBAQEBAQEBAQFNf5yWAQEBAQEBAQEBAQEBAQFG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P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2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Z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z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O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k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9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R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SAQEBAQEBAQEBAQEBAQEBAQEBAQEBAQEBAQEBAQEBAQEBAQEBAQEBAQEBAQEBAQEBAQEBAQEBAQEBAQEBAQEBAQEXFcvMqQ49ymYBAQHNVL8IPwEBAQEBAQEBAQHOqBRRegEBlc8UTmsBAQEBAQGfUdDRbAEBAYQICAgICAgICAjKGwEBAQEBHK1gkrPSpMXOGwEBAQEBAQEBAVkvSakMvEp9lgEBAQEBAQEBAQEBAQEBAQEBAQEBAQEBAQEBAQEBAQEBAQEBAQEBAQEBAQEBAQEBAQEBAQEBAQEBAQEBAQEBAQF6AQEBAQEBAQEBAQEBAQEBAQEBAQEBAQEBAQEBAQEBAQEBAQEBAQEBAQEBAQEBAQEBAQEBAQEBAQEBAQEBAQEBAS+MAAAAAAAAAACOtAFHAAAAkAEBAQEBAQEBAWMAAAAAygEBXQAAADwBAQEBAQFDAAAABwEBHAAAAAAAAAAAAAAAJAEBAQE3JwAAAAAAAAAAfpgcAQEBAQEBiyYAAAAAAAAAJlgBAQEBAQEBAQEBAQEBAQEBAQEBAQEBAQEBAQEBAQEBAQEBAQEBAQEBAQEBAQEBAQEBAQEBAQEBAQEBAQEBAQH1AQEBAQEBAQEBAQEBAQEBAQEBAQEBAQEBAQEBAQEBAQEBAQEBAQEBAQEBAQEBAQEBAQEBAQEBAQEBAQEBAQEBxQAAAAAAAAAAAAAAxgGoAAAAxwEBAQEBAQEBASEAAAAAyAEBRwAAALABAQEBAXsAAAAAiQEBIgAAAAAAAAAAAAAAXwEBAsYAAAAAAAAAAAAAAAA2yAEBAQFcAAAAAAAAAAAAAADJAQEBAQEBAQEBAQEBAQEBAQEBAQEBAQEBAQEBAQEBAQEBAQEBAQEBAQEBAQEBAQEBAQEBAQEBAQEBAQEBAQHNAQEBAQEBAQEBAQEBAQEBAQEBAQEBAQEBAQEBAQEBAQEBAQEBAQEBAQEBAQEBAQEBAQEBAQEBAQEBAQEBAQFRAAAAAAAAoB9+AAAAAAHEAAAAABwBAQEBAQEBAawAAACmAQEBRwAAALABAQEBAQ4AAAAfAQEBNAAAAAAAAAAAAAAAVgEBdgAAAAAAflMNjAAAAAAALkUBAQExAAAAeD4RSJQAAAAAiAEBAQEBAQEBAQEBAQEBAQEBAQEBAQEBAQEBAQEBAQEBAQEBAQEBAQEBAQEBAQEBAQEBAQEBAQEBAQEBAQF6AQEBAQEBAQEBAQEBAQEBAQEBAQEBAQEBAQEBAQEBAQEBAQEBAQEBAQEBAQEBAQEBAQEBAQEBAQEBAQEBAbEAAAAAALx/IwEjcXAAoAEBvgAAADEBAQEBAQEBmgAAAACvAQEBRwAAALABAQEBZgAAAAC/AQEBNAAAAADAZk3BQGNjAQHCAAAAACcxAgEBAYp3AAAAALgBAQGeAKmZIwEBAaPDAAAABQEBAQEBAQEBAQEBAQEBAQEBAQEBAQEBAQEBAQEBAQEBAQEBAQEBAQEBAQEBAQEBAQEBAQEBAQEBAQEBAQGbAQEBAQEBAQEBAQEBAQEBAQEBAQEBAQEBAQEBAQEBAQEBAQEBAQEBAQEBAQEBAQEBAQEBAQEBAQEBAQEBAbYAAAAAEwEBAQEBAQG3hgEBWAAAADW4ExMTExMTuQAAAACjAQEBRwAAALABAQEBMwAAAAC6AQEBNAAAAACuAQEBAQEBAQENAAAAALsBAQEBAQEBvAAAAACaAQECXAEBAQEBAQGVAAAAAL0BAQEBAQEBAQEBAQEBAQEBAQEBAQEBAQEBAQEBAQEBAQEBAQEBAQEBAQEBAQEBAQEBAQEBAQEBAQEBAQFzAQEBAQEBAQEBAQEBAQEBAQEBAQEBAQEBAQEBAQEBAQEBAQEBAQEBAQEBAQEBAQEBAQEBAQEBAQEBAQEBAQAAAABDFwEBAQEBAQEBAQEBowAAAAAAAAAAAAAAAAAAALMBAQEBRwAAALABAQEjBgAAAG0BAQEBNAAAAACuAQEBAQEBAaMAAAAAGgEBAQEBAQEBtAAAAAC1AQEBAQEBAQEBAQEiAAAAAK0BAQEBAQEBAQEBAQEBAQEBAQEBAQEBAQEBAQEBAQEBAQEBAQEBAQEBAQEBAQEBAQEBAQEBAQEBAQEBAQGEAQEBAQEBAQEBAQEBAQEBAQEBAQEBAQEBAQEBAQEBAQEBAQEBAQEBAQEBAQEBAQEBAQEBAQEBAQEBAQEBhAAAAABzAQEBAQEBAQEBAQEBAUgAAAAAAAAAAAAAAAAAAFoBAQEBRwAAALABAQFhAAAAALEBAQEBNAAAAACuAQEBAQEBAXQAAAAAXAEBAQEBAQEBAQQAAAA4AQEBAQEBAQEBAQEhAAAAALIBAQEBAQEBAQEBAQEBAQEBAQEBAQEBAQEBAQEBAQEBAQEBAQEBAQEBAQEBAQEBAQEBAQEBAQEBAQEBAQFaAQEBAQEBAQEBAQEBAQEBAQEBAQEBAQEBAQEBAQEBAQEBAQEBAQEBAQEBAQEBAQEBAQEBAQEBAQEBAQEBqgAAAACZAQEBAQEBAQEBAQEBAaoAAAB1Eaurq6usAAAAAJYBAQEBRwAAAE4BAa0AAAAAEwEBAQEBNAAAAACuAQEBAQEBASEAAAAAWQEBAQEBAQEBAa8AAAAACQEBAQEBAQEBP2kAAAAAADQBAQEBAQEBAQEBAQEBAQEBAQEBAQEBAQEBAQEBAQEBAQEBAQEBAQEBAQEBAQEBAQEBAQEBAQEBAQEBAQFiAQEBAQEBAQEBAQEBAQEBAQEBAQEBAQEBAQEBAQEBAQEBAQEBAQEBAQEBAQEBAQEBAQEBAQEBAQEBAQEBUQAAAAAiAQEBAQEBAQEBAQEBAaMAAABBAQEBAQGkAAAAdgEBAQEBRwAAAEwtpQAAAACmAgEBAQEBNAAAAACEAQEBAQEBAVIAAAAAAQEBAQEBAQEBAZkAAAAApwEBAQEBAZ2oHwAAAAAAqQEBAQEBAQEBAQEBAQEBAQEBAQEBAQEBAQEBAQEBAQEBAQEBAQEBAQEBAQEBAQEBAQEBAQEBAQEBAQEBAQHcAQEBAQEBAQEBAQEBAQEBAQEBAQEBAQEBAQEBAQEBAQEBAQEBAQEBAQEBAQEBAQEBAQEBAQEBAQEBAQEBUgAAAACdAQEBAQEBAQEBAQEBAQEOAAAAaAEBAQIAAAAAngEBAQEBRwAAAAAAAAAAAAafAQEBAQEBNAAAAACEAQEBAQEBAUoAAAAGAQEBAQEBAQEBAX8AAAAAnwEBAQEcFKAAAAAAAAChogEBAQEBAQEBAQEBAQEBAQEBAQEBAQEBAQEBAQEBAQEBAQEBAQEBAQEBAQEBAQEBAQEBAQEBAQEBAQEBAQFKAQEBAQEBAQEBAQEBAQEBAQEBAQEBAQEBAQEBAQEBAQEBAQEBAQEBAQEBAQEBAQEBAQEBAQEBAQEBAQEBUAAAAAAbAQEBAQEBAQEBAQEBAQGXAAAAZwEBAXIAAAB+CQEBAQEBRwAAAAAAAAAAAAAAbQEBAQEBNAAAAACTAQEBAQEBAZgAAAAfAQEBAQEBAQEBATAAAAAAmQEBAZqbAAAAAAAAAEycAQEBAQEBAQEBAQEBAQEBAQEBAQEBAQEBAQEBAQEBAQEBAQEBAQEBAQEBAQEBAQEBAQEBAQEBAQEBAQEBAQG9AQEBAQEBAQEBAQEBAQEBAQEBAQEBAQEBAQEBAQEBAQEBAQEBAQEBAQEBAQEBAQEBAQEBAQEBAQEBAQEBNwAAAAA0AQEBAQEBAQEBAQEBAQEJAAAAbgEBAY4AAABLAQEBAQEBRwAAAI+QkWFIAAAAAJIBAQEBNAAAAACTAQEBAQEBAVQAAACUAQEBAQEBAQEBAZUAAAAAlQEBloAAAAAAAABBPAEBAQEBAQEBAQEBAQEBAQEBAQEBAQEBAQEBAQEBAQEBAQEBAQEBAQEBAQEBAQEBAQEBAQEBAQEBAQEBAQEBAQHkAQEBAQEBAQEBAQEBAQEBAQEBAQEBAQEBAQEBAQEBAQEBAQEBAQEBAQEBAQEBAQEBAQEBAQEBAQEBAQEBJAAAAACCAQEBAQEBAQEBAQEBAQEBgwAAAIQBWQAAAACFAQEBAQEBRwAAADwBAQEBhgAAAACHAQEBNAAAAAB/AQEBAQEBAYgAAAAAFgEBAQEBAQEBAYkAAAAAigEBiwAAAAAAjI0/AQEBAQEBAQEBAQEBAQEBAQEBAQEBAQEBAQEBAQEBAQEBAQEBAQEBAQEBAQEBAQEBAQEBAQEBAQEBAQEBAQEBAQExAQEBAQEBAQEBAQEBAQEBAQEBAQEBAQEBAQEBAQEBAQEBAQEBAQEBAQEBAQEBAQEBAQEBAQEBAQEBAQEBegAAAABUAQEBAQEBAQEBAQEBAQEBewAAAHwBfQAAAH4BAQEBAQEBRwAAADwBAQEBAUwAAABgAQEBNAAAAAB/AQEBAQEBAWIAAAAAKgEBAQEBAQEBAXMAAAAAFgEBgAAAAACBAQEBAQEBAQEBAQEBAQEBAQEBAQEBAQEBAQEBAQEBAQEBAQEBAQEBAQEBAQEBAQEBAQEBAQEBAQEBAQEBAQEBAQEBAQFyAQEBAQEBAQEBAQEBAQEBAQEBAQEBAQEBAQEBAQEBAQEBAQEBAQEBAQEBAQEBAQEBAQEBAQEBAQEBAQEBAQUAAABuAQEBAQEBAQEBAQEBAQEBIwAAAHUBdgAAAEkBAQEBAQEBRwAAADwBAQEBAXcAAAAaAQEBNAAAAAA6AQEBAQEBARd4AAAAGAEBAQEBAQEBAXkAAAA4AQEBAAAAAFIBAQEBAQEBAQEBAQEBAQEBAQEBAQEBAQEBAQEBAQEBAQEBAQEBAQEBAQEBAQEBAQEBAQEBAQEBAQEBAQEBAQEBAQEBAQFOAQEBAQEBAQEBAQEBAQEBAQEBAQEBAQEBAQEBAQEBAQEBAQEBAQEBAQEBAQEBAQEBAQEBAQEBAQEBAQEBAWkAAAAAagEBAQEBAQFrbAEBAQEBAW0AAAA6AAAAAGQBAQEBAQEBRwAAADwBAQEBAW4AAABvAQEBNAAAAAA6AQEBAQEBAQFwAAAAAHEBAQEBAQEBcgAAAABzAQEBAAAAAHQBAQEBAQEBAQEBAQEBAQEBAQEBAQEBAQEBAQEBAQEBAQEBAQEBAQEBAQEBAQEBAQEBAQEBAQEBAQEBAQEBAQEBAQEBAQHeAQEBAQEBAQEBAQEBAQEBAQEBAQEBAQEBAQEBAQEBAQEBAQEBAQEBAQEBAQEBAQEBAQEBAQEBAQEBAQEBAVkmAAAAABRFAQEBFlonWwEBAQEBAVwAAABdAAAAXgEBAQEBAQEBRwAAAF8BAQEBYAAAAABhAQEBNAAAAABiAQEBAQEBAQFjAAAAADJkAQEBAQFlAAAAAABmAQEBLAAAAGcBAQEBAWgaAQEBAQEBAQEBAQEBAQEBAQEBAQEBAQEBAQEBAQEBAQEBAQEBAQEBAQEBAQEBAQEBAQEBAQEBAQEBAQEBAQHgAQEBAQEBAQEBAQEBAQEBAQEBAQEBAQEBAQEBAQEBAQEBAQEBAQEBAQEBAQEBAQEBAQEBAQEBAQEBAQEBAQEvAAAAAABBEkIEQwAARAEBAQEBAUUGAAAAAAAARgEBAQEBAQEBRwAAAEhJSktMAAAAAABNAQEBNAAAAAAwAQEBAQEBAQEBTgAAAAAAT1BRUlMAAAAAADMBAQEBVAAAAABVVldYDQAANAEBAQEBAQEBAQEBAQEBAQEBAQEBAQEBAQEBAQEBAQEBAQEBAQEBAQEBAQEBAQEBAQEBAQEBAQEBAQEBAQG7AQEBAQEBAQEBAQEBAQEBAQEBAQEBAQEBAQEBAQEBAQEBAQEBAQEBAQEBAQEBAQEBAQEBAQEBAQEBAQEBAQEBNwAAAAAAAAAAAAAAOAEBAQEBAQE5AAAAAAAAOgEBAQEBAQEBOwAAAAAAAAAAAAAAADwBAQEBNAAAAAAwAQEBAQEBAQEBAT0AAAAAAAAAAAAAAAAAPgEBAQEBPzYAAAAAAAAAAAAAQAEBAQEBAQEBAQEBAQEBAQEBAQEBAQEBAQEBAQEBAQEBAQEBAQEBAQEBAQEBAQEBAQEBAQEBAQEBAQEBAQF6AQEBAQEBAQEBAQEBAQEBAQEBAQEBAQEBAQEBAQEBAQEBAQEBAQEBAQEBAQEBAQEBAQEBAQEBAQEBAQEBAQEBASgpAAAAAAAAAAAgKgEBAQEBAQErAAAAAAAsAQEBAQEBAQEBLQAAAAAAAAAAAAAuLwEBAQEBIgAAAAAwAQEBAQEBAQEBAQExMgAAAAAAAAAAAAAzAQEBAQEBATQ1AAAAAAAAAAA2IwEBAQEBAQEBAQEBAQEBAQEBAQEBAQEBAQEBAQEBAQEBAQEBAQEBAQEBAQEBAQEBAQEBAQEBAQEBAQEBAQFlAQEBAQEBAQEBAQEBAQEBAQEBAQEBAQEBAQEBAQEBAQEBAQEBAQEBAQEBAQEBAQEBAQEBAQEBAQEBAQEBAQEBAQECAwQFAAAGBwgJAQEBAQEBAQEBCgsMDQ4PAQEBAQEBAQEBEBESEhISEhITFBUWAQEBAQEBFxgZDRobAQEBAQEBAQEBAQEBHB0eHwAAACAHISIBAQEBAQEBAQEjJCUmAAAnDh0cAQEBAQEBAQEBAQEBAQEBAQEBAQEBAQEBAQEBAQEBAQEBAQEBAQEBAQEBAQEBAQEBAQEBAQEBAQEBAQEBAQEI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8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D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R0RJQwMAAAAiAAAADAAAAP////8iAAAADAAAAP////8lAAAADAAAAA0AAIAoAAAADAAAAAQAAAAiAAAADAAAAP////8iAAAADAAAAP7///8nAAAAGAAAAAQAAAAAAAAA////AAAAAAAlAAAADAAAAAQAAABMAAAAZAAAAAAAAABQAAAAPQEAAHwAAAAAAAAAUAAAAD4BAAAtAAAAIQDwAAAAAAAAAAAAAACAPwAAAAAAAAAAAACAPwAAAAAAAAAAAAAAAAAAAAAAAAAAAAAAAAAAAAAAAAAAJQAAAAwAAAAAAACAKAAAAAwAAAAEAAAAJwAAABgAAAAEAAAAAAAAAP///wAAAAAAJQAAAAwAAAAEAAAATAAAAGQAAAAJAAAAUAAAAP8AAABcAAAACQAAAFAAAAD3AAAADQAAACEA8AAAAAAAAAAAAAAAgD8AAAAAAAAAAAAAgD8AAAAAAAAAAAAAAAAAAAAAAAAAAAAAAAAAAAAAAAAAACUAAAAMAAAAAAAAgCgAAAAMAAAABAAAACcAAAAYAAAABAAAAAAAAAD///8AAAAAACUAAAAMAAAABAAAAEwAAABkAAAACQAAAGAAAAD/AAAAbAAAAAkAAABgAAAA9wAAAA0AAAAhAPAAAAAAAAAAAAAAAIA/AAAAAAAAAAAAAIA/AAAAAAAAAAAAAAAAAAAAAAAAAAAAAAAAAAAAAAAAAAAlAAAADAAAAAAAAIAoAAAADAAAAAQAAAAlAAAADAAAAAEAAAAYAAAADAAAAAAAAAASAAAADAAAAAEAAAAeAAAAGAAAAAkAAABgAAAAAAEAAG0AAAAlAAAADAAAAAEAAABUAAAAnAAAAAoAAABgAAAAVAAAAGwAAAABAAAAAACsQTmOq0EKAAAAYAAAAA0AAABMAAAAAAAAAAAAAAAAAAAA//////////9oAAAAUgBlAHAAcgBlAHMAZQBuAHQAYQBuAHQAZQAAAAcAAAAGAAAABwAAAAQAAAAGAAAABQAAAAYAAAAHAAAABAAAAAYAAAAHAAAABAAAAAYAAABLAAAAQAAAADAAAAAFAAAAIAAAAAEAAAABAAAAEAAAAAAAAAAAAAAAPgEAAIAAAAAAAAAAAAAAAD4BAACAAAAAJQAAAAwAAAACAAAAJwAAABgAAAAEAAAAAAAAAP///wAAAAAAJQAAAAwAAAAEAAAATAAAAGQAAAAJAAAAcAAAADQBAAB8AAAACQAAAHAAAAAsAQAADQAAACEA8AAAAAAAAAAAAAAAgD8AAAAAAAAAAAAAgD8AAAAAAAAAAAAAAAAAAAAAAAAAAAAAAAAAAAAAAAAAACUAAAAMAAAAAAAAgCgAAAAMAAAABAAAACUAAAAMAAAAAQAAABgAAAAMAAAAAAAAABIAAAAMAAAAAQAAABYAAAAMAAAAAAAAAFQAAACAAQAACgAAAHAAAAAzAQAAfAAAAAEAAAAAAKxBOY6rQQoAAABwAAAAMwAAAEwAAAAEAAAACQAAAHAAAAA1AQAAfQAAALQAAABGAGkAcgBtAGEAZABvACAAcABvAHIAOgAgAEMAQQBSAEwATwBTACAARgBSAEEATgBDAEkAUwBDAE8AIABJAE0AUABBAEcATABJAEEAVABFAEwATABJACAAQgBBAFIARQBJAFIATwAAAAYAAAADAAAABAAAAAkAAAAGAAAABwAAAAcAAAADAAAABwAAAAcAAAAEAAAAAwAAAAMAAAAHAAAABwAAAAcAAAAFAAAACQAAAAYAAAADAAAABgAAAAcAAAAHAAAACAAAAAcAAAADAAAABgAAAAcAAAAJAAAAAwAAAAMAAAAKAAAABgAAAAcAAAAIAAAABQAAAAMAAAAHAAAABQAAAAYAAAAFAAAABQAAAAMAAAADAAAABwAAAAcAAAAHAAAABgAAAAMAAAAHAAAACQAAABYAAAAMAAAAAAAAACUAAAAMAAAAAgAAAA4AAAAUAAAAAAAAABAAAAAUAAAA</Object>
</Signature>
</file>

<file path=_xmlsignatures/sig7.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cOU/FR4ebrM6c3Io4sEIoRFx0YjRpOnpO0AS3ypr4wI=</DigestValue>
    </Reference>
    <Reference Type="http://www.w3.org/2000/09/xmldsig#Object" URI="#idOfficeObject">
      <DigestMethod Algorithm="http://www.w3.org/2001/04/xmlenc#sha256"/>
      <DigestValue>tpvtN9FPk1Mym0hVwiK7+Xp6qnMfG/EyvgMoGvLKpfE=</DigestValue>
    </Reference>
    <Reference Type="http://uri.etsi.org/01903#SignedProperties" URI="#idSignedProperties">
      <Transforms>
        <Transform Algorithm="http://www.w3.org/TR/2001/REC-xml-c14n-20010315"/>
      </Transforms>
      <DigestMethod Algorithm="http://www.w3.org/2001/04/xmlenc#sha256"/>
      <DigestValue>MNKA9acx+2DU8aejhVyoTVLkz/+k/o/acAAy8G3ICC8=</DigestValue>
    </Reference>
    <Reference Type="http://www.w3.org/2000/09/xmldsig#Object" URI="#idValidSigLnImg">
      <DigestMethod Algorithm="http://www.w3.org/2001/04/xmlenc#sha256"/>
      <DigestValue>wz2UBfph5wDwbtkB27V31w/5dMp3l8tUM0B8VdAc4so=</DigestValue>
    </Reference>
    <Reference Type="http://www.w3.org/2000/09/xmldsig#Object" URI="#idInvalidSigLnImg">
      <DigestMethod Algorithm="http://www.w3.org/2001/04/xmlenc#sha256"/>
      <DigestValue>pmxBuupPVajPD9t/nSmH0DZfcRxcPlQJXnRbSlBLWWQ=</DigestValue>
    </Reference>
  </SignedInfo>
  <SignatureValue>eHsxYb9i4PUjqfDqnOgbIbZamFbT2dyaJtSr674Rjjpe2+Y1eQsAnGywMTw22ZuC6dJNmdyiyKhw
C9SnG5vfPXJBENKksxx8oeAw33YB050MW8jb6/JJsI6ZHk/u4ViHRlumbnLQJhO+MTgEy4Us4Zb+
8kfU+VwuuGG3oDFCMS8/3l2HEacTLLGfnqaIZ4enUC1mU7tgZlUF/VQMs1juMg57TTbhxVDYjlHm
ZQMfDJON9ZPsu3oxtTYLYCnvgGWGzzYCUs3F6lrr84v/v7b8hEnxV8IxmjRJirbnXHptAR4qAaAq
rrousFtQdfU0JJQ8l46DziO5wIfG2uv1gX+lCQ==</SignatureValue>
  <KeyInfo>
    <X509Data>
      <X509Certificate>MIIIlDCCBnygAwIBAgIUQ8xs3KvpctfYbbfSJ7N/RSexO8gwDQYJKoZIhvcNAQELBQAwgYMxCzAJBgNVBAYTAlBZMQ0wCwYDVQQKDARJQ1BQMTgwNgYDVQQLDC9QcmVzdGFkb3IgQ3VhbGlmaWNhZG8gZGUgU2VydmljaW9zIGRlIENvbmZpYW56YTEWMBQGA1UEBRMNUlVDODAwMjgzNTUtNDETMBEGA1UEAwwKSVRUSSBTQUVDQTAeFw0yNDExMDgxNjQ4MTlaFw0yODExMDcxNjQ4MThaMIHRMQswCQYDVQQGEwJQWTE1MDMGA1UECgwsQ0VSVElGSUNBRE8gQ1VBTElGSUNBRE8gREUgRklSTUEgRUxFQ1RST05JQ0ExCzAJBgNVBAsMAkYzMRIwEAYDVQQFEwlDSTI0OTEzMDgxHjAcBgNVBAQMFUlNUEFHTElBVEVMTEkgQkFSRUlSTzEZMBcGA1UEKgwQQ0FSTE9TIEZSQU5DSVNDTzEvMC0GA1UEAwwmQ0FSTE9TIEZSQU5DSVNDTyBJTVBBR0xJQVRFTExJIEJBUkVJUk8wggEiMA0GCSqGSIb3DQEBAQUAA4IBDwAwggEKAoIBAQCo0KruzXyIUtw0aAyBnhVblaOpbuQH4GJFsd73+Wkk2SbSA4qgxGVfp6GpxzjjjzwviPCU+mRDziLL2oRG/QiaU9DeLFIBaeh90fBtnHiZRui+QB8jLVXNdd/vMGg7nJrwUKUNXvcUcoUVPa1POANqakZJZIS8+vV/2qcLZMP9si38D+aiTXH6pG+Wq0Adex1XoHVaKuTuGK5H+eEBAxRb7PbDhn0ACHEVM0ZXCpdRsSrq1v0eSUhJbvs5N5etS7EUQWiKj1fuE4Hz4uA1K9Hdpv/rvLbro0sY3sU1OwANIZVDutMMvXYlJfz20WTwjI354KnjRAqHLQlSRzhajV0zAgMBAAGjggOuMIIDqjAMBgNVHRMBAf8EAjAAMB8GA1UdIwQYMBaAFN/0/h8zF/N4EXAPAsGUHOPgXNT9MHsGCCsGAQUFBwEBBG8wbTA9BggrBgEFBQcwAoYxaHR0cHM6Ly93d3cuc2VjdXJlLml0dGkuZGlnaXRhbC9jZXJ0cy9jYS1pdHRpLmNlcjAsBggrBgEFBQcwAYYgaHR0cHM6Ly9vY3NwLnNlY3VyZS5pdHRpLmRpZ2l0YWwwawYDVR0RBGQwYoEnY2FybG9zLmltcGFnbGlhdGVsbGlAdWVub2hvbGRpbmcuY29tLnB5pDcwNTEzMDEGA1UEDQwqRklSTUEgRUxFQ1RST05JQ0EgQ1VBTElGSUNBREEgQ0VOVFJBTElaQURBMIIByQYDVR0gBIIBwDCCAbwwggG4BgwrBgEEAYPddwECAgEwggGmMDwGCCsGAQUFBwIBFjBodHRwczovL3d3dy5zZWN1cmUuaXR0aS5kaWdpdGFsL2Nwcy9pdHRpX2Nwcy5wZGYwgbkGCCsGAQUFBwICMIGsDIGpQ2VydGlmaWNhZG8gY3VhbGlmaWNhZG8gZGUgZmlybWEgZWxlY3Ryw7NuaWNhIHRpcG8gRjMgKGNsYXZlcyBlbiBkaXNwb3NpdGl2byBjdWFsaWZpY2FkbyBjZW50cmFsaXphZG8pLCBzdWpldGEgYSBsYXMgY29uZGljaW9uZXMgZGUgdXNvIGV4cHVlc3RhcyBlbiBsYSBEUEMgZGUgSVRUSSBTQUVDQTCBqQYIKwYBBQUHAgIwgZwMgZlRdWFsaWZpZWQgZWxlY3Ryb25pYyBzaWduYXR1cmUgY2VydGlmaWNhdGUgdHlwZSBGMyAoa2V5cyBpbiBjZW50cmFsaXplZCBxdWFsaWZpZWQgZGV2aWNlKSwgc3ViamVjdCB0byB0aGUgY29uZGl0aW9ucyBvZiB1c2Ugc2V0IG91dCBpbiB0aGUgSVRUSSBTQUVDQSBDUFMwIAYDVR0lAQH/BBYwFAYIKwYBBQUHAwIGCCsGAQUFBwMEMHEGA1UdHwRqMGgwMqAwoC6GLGh0dHBzOi8vY3JsMS5zZWN1cmUuaXR0aS5kaWdpdGFsL2l0dGktY2EuY3JsMDKgMKAuhixodHRwczovL2NybDIuc2VjdXJlLml0dGkuZGlnaXRhbC9pdHRpLWNhLmNybDAdBgNVHQ4EFgQUhE6O+H2DJyELzaJuvaFReogc0/4wDgYDVR0PAQH/BAQDAgXgMA0GCSqGSIb3DQEBCwUAA4ICAQB9VErqLR7C89qfbTi9YMWyMn1FDOIqiNnJGpaA/TZL7ZC97EGtDFSBz8IprHW1Awj6546PMRj7r8FEHCSPCVBWVBJ0QJFKgJvCFp3j1EFqab2Xd9fL7SkFaFiN8NgMVht0IiaXrWq6+SUYMwZYeyQFd5EUKxrwGkDjnPxkoMhIpkOn80OTtALdWOHfyTITM2lcSutXX/Fyzym5vpqc1inJkzl9K4CP4/07dIjpeBEQPWmuhrLOi1DvtiO6GatNixSGZRhSEFvTkDf+ulU7189OrklRu+16fOPdD55bCHnrYVzsP/nfWzl+KeopCa/RogWVZmgfnm6ehy/WlVI1V8Ppl/D3hMswDEXI8wj6v+AOx0YpsWFLTljyW0abGwZk9rJx13ShRuz3UfJsm2wyTJBqcy1Cn4w1sSI0cq9JFwNmpml9Ukrf5Zu4JL8oXuBqu9//yV/yK5Frz//pHvlaxwbVMMEUHWOnbat5DfYWZ9CEtEiNnK7ScXa5AE6dhGXdXslw4EhcHuXBKWK30FQZjgu1JyIDxRvHbEv8P9/urJZouot7U1WcVIOKrio7f2O6RfSFaeR+A5O7J4+vwVocKSevaHNI0pwV51QFHSJKtb9QA+H4mZKiXYUmnp14zRxdINsrcvRdhJxU/EYdctY0ultfQMdLbpdgUQpo8E+GLhj5i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xwBNfkTqW2zGPdOu0x4yCMuLWzX6XxW15KU0QNrxUW8=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PNoOtzGAngUL6s+tgIUOn9z3qrUg1S/iJNtyWMm5dFY=</DigestValue>
      </Reference>
      <Reference URI="/xl/calcChain.xml?ContentType=application/vnd.openxmlformats-officedocument.spreadsheetml.calcChain+xml">
        <DigestMethod Algorithm="http://www.w3.org/2001/04/xmlenc#sha256"/>
        <DigestValue>39tVIsVpzSHIH7etg51vV0YmpYSicYu+yOse9+MocJ4=</DigestValue>
      </Reference>
      <Reference URI="/xl/comments1.xml?ContentType=application/vnd.openxmlformats-officedocument.spreadsheetml.comments+xml">
        <DigestMethod Algorithm="http://www.w3.org/2001/04/xmlenc#sha256"/>
        <DigestValue>ePZPdCw9MG1/zy2olSiAd702VGx5Gp38zKBuh7XVzcs=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fELFnqMc531iehO8E10qUnjU3FFGSSVfKvsVGL702GU=</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iEn2xOWNYn26ijfC0eiHkhdZ8bnQfF/urEn/nw4TNYI=</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iEn2xOWNYn26ijfC0eiHkhdZ8bnQfF/urEn/nw4TNYI=</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iEn2xOWNYn26ijfC0eiHkhdZ8bnQfF/urEn/nw4TNYI=</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iEn2xOWNYn26ijfC0eiHkhdZ8bnQfF/urEn/nw4TNYI=</DigestValue>
      </Reference>
      <Reference URI="/xl/drawings/drawing1.xml?ContentType=application/vnd.openxmlformats-officedocument.drawing+xml">
        <DigestMethod Algorithm="http://www.w3.org/2001/04/xmlenc#sha256"/>
        <DigestValue>zcxcu2VbT5JOC7w1YGQkNDHAF2PqR26VDQGGDBbjiWU=</DigestValue>
      </Reference>
      <Reference URI="/xl/drawings/drawing2.xml?ContentType=application/vnd.openxmlformats-officedocument.drawing+xml">
        <DigestMethod Algorithm="http://www.w3.org/2001/04/xmlenc#sha256"/>
        <DigestValue>0JvWpDNzZ7g7G0Isv+aN7EoHtNEu1m09/hHIM4pnJ3w=</DigestValue>
      </Reference>
      <Reference URI="/xl/drawings/drawing3.xml?ContentType=application/vnd.openxmlformats-officedocument.drawing+xml">
        <DigestMethod Algorithm="http://www.w3.org/2001/04/xmlenc#sha256"/>
        <DigestValue>I3NIlNcdlOB3y4x+L2kFUkvYGY92SZ3E7jFoBuo86R8=</DigestValue>
      </Reference>
      <Reference URI="/xl/drawings/drawing4.xml?ContentType=application/vnd.openxmlformats-officedocument.drawing+xml">
        <DigestMethod Algorithm="http://www.w3.org/2001/04/xmlenc#sha256"/>
        <DigestValue>hFyIEKtNPJRI1WNlVexsV4fCC1hcH8m5cdDbNQ0WnsA=</DigestValue>
      </Reference>
      <Reference URI="/xl/drawings/drawing5.xml?ContentType=application/vnd.openxmlformats-officedocument.drawing+xml">
        <DigestMethod Algorithm="http://www.w3.org/2001/04/xmlenc#sha256"/>
        <DigestValue>DFROn0Py5t1Xyv0hj5Nng9mu5HNIb5YHd0GYP0VZNfQ=</DigestValue>
      </Reference>
      <Reference URI="/xl/drawings/vmlDrawing1.vml?ContentType=application/vnd.openxmlformats-officedocument.vmlDrawing">
        <DigestMethod Algorithm="http://www.w3.org/2001/04/xmlenc#sha256"/>
        <DigestValue>+WhPajrhJP2F3HUyA16GxEUIIrnlLJbf7437Kf7u1SY=</DigestValue>
      </Reference>
      <Reference URI="/xl/drawings/vmlDrawing2.vml?ContentType=application/vnd.openxmlformats-officedocument.vmlDrawing">
        <DigestMethod Algorithm="http://www.w3.org/2001/04/xmlenc#sha256"/>
        <DigestValue>GGXOm4V3N8M8YcCEwu8AKyJ4EhsJo9OPcnB608e22hw=</DigestValue>
      </Reference>
      <Reference URI="/xl/drawings/vmlDrawing3.vml?ContentType=application/vnd.openxmlformats-officedocument.vmlDrawing">
        <DigestMethod Algorithm="http://www.w3.org/2001/04/xmlenc#sha256"/>
        <DigestValue>3V3evP0CFAhG/dxF0K4C7NfJossNd3tVx15h+4yyWDE=</DigestValue>
      </Reference>
      <Reference URI="/xl/drawings/vmlDrawing4.vml?ContentType=application/vnd.openxmlformats-officedocument.vmlDrawing">
        <DigestMethod Algorithm="http://www.w3.org/2001/04/xmlenc#sha256"/>
        <DigestValue>qo9OtR2mN9xe38st5eEPRD48+gIuqCuoZZ/1fh67lYE=</DigestValue>
      </Reference>
      <Reference URI="/xl/drawings/vmlDrawing5.vml?ContentType=application/vnd.openxmlformats-officedocument.vmlDrawing">
        <DigestMethod Algorithm="http://www.w3.org/2001/04/xmlenc#sha256"/>
        <DigestValue>N16ytUYsbZD225sbgWvhrS6kDD9S9CaJILzN7VUpl40=</DigestValue>
      </Reference>
      <Reference URI="/xl/drawings/vmlDrawing6.vml?ContentType=application/vnd.openxmlformats-officedocument.vmlDrawing">
        <DigestMethod Algorithm="http://www.w3.org/2001/04/xmlenc#sha256"/>
        <DigestValue>2I5Jv22DC7xv7wuIMnBGuDY5wdjiM0NRXSXiYO9Erhw=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vSZS/cjH7RHimtAxUGKZuw3Q0JLMpo541afheXBBsDc=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eFMXdoIRh8gSRvPfmle2REC8m3crQ87J2SeLPMGmpGI=</DigestValue>
      </Reference>
      <Reference URI="/xl/externalLinks/externalLink1.xml?ContentType=application/vnd.openxmlformats-officedocument.spreadsheetml.externalLink+xml">
        <DigestMethod Algorithm="http://www.w3.org/2001/04/xmlenc#sha256"/>
        <DigestValue>ucXOCkYjKJ22eVft+yes8nZvLOEvSL/P43WxX0CFqMc=</DigestValue>
      </Reference>
      <Reference URI="/xl/externalLinks/externalLink2.xml?ContentType=application/vnd.openxmlformats-officedocument.spreadsheetml.externalLink+xml">
        <DigestMethod Algorithm="http://www.w3.org/2001/04/xmlenc#sha256"/>
        <DigestValue>Hkx+1VvWdS1KIhkaMWup5NqpsKmVlAwaxO7rNNJQ0Yg=</DigestValue>
      </Reference>
      <Reference URI="/xl/media/image1.png?ContentType=image/png">
        <DigestMethod Algorithm="http://www.w3.org/2001/04/xmlenc#sha256"/>
        <DigestValue>WR3Yh66Wk0zjO7s7bSMB1/nrTWYHFNKOknD+HQhatSk=</DigestValue>
      </Reference>
      <Reference URI="/xl/media/image2.emf?ContentType=image/x-emf">
        <DigestMethod Algorithm="http://www.w3.org/2001/04/xmlenc#sha256"/>
        <DigestValue>6pON5QuA4cKiy2xWLyy1KX4YBqO4B6T8DuhF9Z4vdhQ=</DigestValue>
      </Reference>
      <Reference URI="/xl/media/image3.emf?ContentType=image/x-emf">
        <DigestMethod Algorithm="http://www.w3.org/2001/04/xmlenc#sha256"/>
        <DigestValue>kiEssbxVdGG3/aKWPZTV2nHcU+lhhyM8tECUz2mpa8c=</DigestValue>
      </Reference>
      <Reference URI="/xl/media/image4.emf?ContentType=image/x-emf">
        <DigestMethod Algorithm="http://www.w3.org/2001/04/xmlenc#sha256"/>
        <DigestValue>0BjIDiV629RUeVbzLdhQzLbfUp6et3i7mOicst8vJu0=</DigestValue>
      </Reference>
      <Reference URI="/xl/media/image5.emf?ContentType=image/x-emf">
        <DigestMethod Algorithm="http://www.w3.org/2001/04/xmlenc#sha256"/>
        <DigestValue>d5IuCooNMSI+RxWcam/zEYduplvKUSyQwHxoPRKhxh4=</DigestValue>
      </Reference>
      <Reference URI="/xl/media/image6.emf?ContentType=image/x-emf">
        <DigestMethod Algorithm="http://www.w3.org/2001/04/xmlenc#sha256"/>
        <DigestValue>rHzzt+hGhP9SORCieRUfz+5Q/uvUznA15sYbs3CAWTo=</DigestValue>
      </Reference>
      <Reference URI="/xl/persons/person.xml?ContentType=application/vnd.ms-excel.person+xml">
        <DigestMethod Algorithm="http://www.w3.org/2001/04/xmlenc#sha256"/>
        <DigestValue>RF8ueQHZJp+1LI9PBRgPXx6+pa2HcpGTV3MEP5UI4/E=</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KV0RERGgdjLzj1q7jGVWM4bY91hGLlP8v/5mjY4cYMk=</DigestValue>
      </Reference>
      <Reference URI="/xl/printerSettings/printerSettings3.bin?ContentType=application/vnd.openxmlformats-officedocument.spreadsheetml.printerSettings">
        <DigestMethod Algorithm="http://www.w3.org/2001/04/xmlenc#sha256"/>
        <DigestValue>KV0RERGgdjLzj1q7jGVWM4bY91hGLlP8v/5mjY4cYMk=</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ohCNFOyxsGnIJf7+q+pQFEG9dnZu2oLPKVdZ/jfZL7M=</DigestValue>
      </Reference>
      <Reference URI="/xl/sharedStrings.xml?ContentType=application/vnd.openxmlformats-officedocument.spreadsheetml.sharedStrings+xml">
        <DigestMethod Algorithm="http://www.w3.org/2001/04/xmlenc#sha256"/>
        <DigestValue>RXF8IDZgpvn6+gXON4uNW1ZphsERAn88PCNYmaiG70A=</DigestValue>
      </Reference>
      <Reference URI="/xl/styles.xml?ContentType=application/vnd.openxmlformats-officedocument.spreadsheetml.styles+xml">
        <DigestMethod Algorithm="http://www.w3.org/2001/04/xmlenc#sha256"/>
        <DigestValue>E0Kd6jY1ulGG6swaqTJRzi2R1NvoGt5/oi74MTs1jfQ=</DigestValue>
      </Reference>
      <Reference URI="/xl/theme/theme1.xml?ContentType=application/vnd.openxmlformats-officedocument.theme+xml">
        <DigestMethod Algorithm="http://www.w3.org/2001/04/xmlenc#sha256"/>
        <DigestValue>YNeH5J+J9RxutazRnaWBrYU5Xm5oQzBJ7Lrr3bNNcJw=</DigestValue>
      </Reference>
      <Reference URI="/xl/threadedComments/threadedComment1.xml?ContentType=application/vnd.ms-excel.threadedcomments+xml">
        <DigestMethod Algorithm="http://www.w3.org/2001/04/xmlenc#sha256"/>
        <DigestValue>OtBkZlheM9ksR1aJG7wSak83kuxHkgCC1bnxXhWLQZc=</DigestValue>
      </Reference>
      <Reference URI="/xl/workbook.xml?ContentType=application/vnd.openxmlformats-officedocument.spreadsheetml.sheet.main+xml">
        <DigestMethod Algorithm="http://www.w3.org/2001/04/xmlenc#sha256"/>
        <DigestValue>JztqJauVGBJ6U0adUtxUuVWHAT1Iv6m9gUfimuJwFHo=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np71fPTAZb/vTQl0OwfpLxIUtBW5L9bs7UaYtwY2920=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3/GIRfe/Lme0JpXLJo9kDx/RElduHEffClh74SR2OJM=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qT5sx4MGKlYsVlPMvPZ4NA1uU2Y3b1rNyw2untB1VZc=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nHPw+5hx4RwGoVpoNjxKF5awpzgTSuyJbHpK6hRN3b8=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4rwWNLPK0pamJeE/tvCTqI+xtVab4KYZFcJzWVO6Kv4=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Xvzr484Ulj/tgpZRSSrr8hE9M97eEcQpRD/iYT6vnao=</DigestValue>
      </Reference>
      <Reference URI="/xl/worksheets/sheet1.xml?ContentType=application/vnd.openxmlformats-officedocument.spreadsheetml.worksheet+xml">
        <DigestMethod Algorithm="http://www.w3.org/2001/04/xmlenc#sha256"/>
        <DigestValue>7soP2O00WWlHybIOLbSLjmGGA20LqOlPfxHvLPyrnjk=</DigestValue>
      </Reference>
      <Reference URI="/xl/worksheets/sheet10.xml?ContentType=application/vnd.openxmlformats-officedocument.spreadsheetml.worksheet+xml">
        <DigestMethod Algorithm="http://www.w3.org/2001/04/xmlenc#sha256"/>
        <DigestValue>i4qXTB5bqS07ArqAwsnB5fLBlsEi7Wk3F5uFtGWmmgM=</DigestValue>
      </Reference>
      <Reference URI="/xl/worksheets/sheet11.xml?ContentType=application/vnd.openxmlformats-officedocument.spreadsheetml.worksheet+xml">
        <DigestMethod Algorithm="http://www.w3.org/2001/04/xmlenc#sha256"/>
        <DigestValue>5IdLPq8EJpz0XIVaOXP+lVwLBX6jAOBVIr9EVOjF4C4=</DigestValue>
      </Reference>
      <Reference URI="/xl/worksheets/sheet12.xml?ContentType=application/vnd.openxmlformats-officedocument.spreadsheetml.worksheet+xml">
        <DigestMethod Algorithm="http://www.w3.org/2001/04/xmlenc#sha256"/>
        <DigestValue>7cgP+oXBiiou4jifEJhosUYKfqq8LGhMttMFFPCire4=</DigestValue>
      </Reference>
      <Reference URI="/xl/worksheets/sheet2.xml?ContentType=application/vnd.openxmlformats-officedocument.spreadsheetml.worksheet+xml">
        <DigestMethod Algorithm="http://www.w3.org/2001/04/xmlenc#sha256"/>
        <DigestValue>8jymr5vyQl73KQY1Hq8rbecJ+if/f2sIDhki00RJZJk=</DigestValue>
      </Reference>
      <Reference URI="/xl/worksheets/sheet3.xml?ContentType=application/vnd.openxmlformats-officedocument.spreadsheetml.worksheet+xml">
        <DigestMethod Algorithm="http://www.w3.org/2001/04/xmlenc#sha256"/>
        <DigestValue>tRbLU2/a0rsav0uVgRJfBAB6Y4pqlkHIrUdVbz+MnpQ=</DigestValue>
      </Reference>
      <Reference URI="/xl/worksheets/sheet4.xml?ContentType=application/vnd.openxmlformats-officedocument.spreadsheetml.worksheet+xml">
        <DigestMethod Algorithm="http://www.w3.org/2001/04/xmlenc#sha256"/>
        <DigestValue>EIDmIbsle0IkqU8XLv68Pu71xIX+CRX/67X2ZS5+C8w=</DigestValue>
      </Reference>
      <Reference URI="/xl/worksheets/sheet5.xml?ContentType=application/vnd.openxmlformats-officedocument.spreadsheetml.worksheet+xml">
        <DigestMethod Algorithm="http://www.w3.org/2001/04/xmlenc#sha256"/>
        <DigestValue>gU6FoCI/zJzzi99oHfktGG3hDXHb3kB4ajHGLrfxyJQ=</DigestValue>
      </Reference>
      <Reference URI="/xl/worksheets/sheet6.xml?ContentType=application/vnd.openxmlformats-officedocument.spreadsheetml.worksheet+xml">
        <DigestMethod Algorithm="http://www.w3.org/2001/04/xmlenc#sha256"/>
        <DigestValue>PIMKH2PWo9ePZQyxcRAbsE2SNFOO6rxftW8KgCekHdg=</DigestValue>
      </Reference>
      <Reference URI="/xl/worksheets/sheet7.xml?ContentType=application/vnd.openxmlformats-officedocument.spreadsheetml.worksheet+xml">
        <DigestMethod Algorithm="http://www.w3.org/2001/04/xmlenc#sha256"/>
        <DigestValue>ALHBTcu+FFuUrxvYtwFlZe8tJseCKX0xjN+fpX1dhNY=</DigestValue>
      </Reference>
      <Reference URI="/xl/worksheets/sheet8.xml?ContentType=application/vnd.openxmlformats-officedocument.spreadsheetml.worksheet+xml">
        <DigestMethod Algorithm="http://www.w3.org/2001/04/xmlenc#sha256"/>
        <DigestValue>q9ezLwa4JmJQnRkFOx2fj4crS0gDTeB+pJ8NHwEzYJs=</DigestValue>
      </Reference>
      <Reference URI="/xl/worksheets/sheet9.xml?ContentType=application/vnd.openxmlformats-officedocument.spreadsheetml.worksheet+xml">
        <DigestMethod Algorithm="http://www.w3.org/2001/04/xmlenc#sha256"/>
        <DigestValue>Cs193Q00NzlorybZo/Z843wMVKrx4rThSPppnkCzxBU=</DigestValue>
      </Reference>
    </Manifest>
    <SignatureProperties>
      <SignatureProperty Id="idSignatureTime" Target="#idPackageSignature">
        <mdssi:SignatureTime xmlns:mdssi="http://schemas.openxmlformats.org/package/2006/digital-signature">
          <mdssi:Format>YYYY-MM-DDThh:mm:ssTZD</mdssi:Format>
          <mdssi:Value>2026-03-23T15:36:57Z</mdssi:Value>
        </mdssi:SignatureTime>
      </SignatureProperty>
    </SignatureProperties>
  </Object>
  <Object Id="idOfficeObject">
    <SignatureProperties>
      <SignatureProperty Id="idOfficeV1Details" Target="#idPackageSignature">
        <SignatureInfoV1 xmlns="http://schemas.microsoft.com/office/2006/digsig">
          <SetupID>{266D97CB-7462-47B1-9BF7-B582792660FA}</SetupID>
          <SignatureText/>
          <SignatureImage>AQAAAGwAAAAAAAAAAAAAAGwAAAA8AAAAAAAAAAAAAAAnCQAAGwUAACBFTUYAAAEAUIcAAAwAAAABAAAAAAAAAAAAAAAAAAAAQAYAAIQDAABYAQAAwQAAAAAAAAAAAAAAAAAAAMA/BQDo8QIARgAAACwAAAAgAAAARU1GKwFAAQAcAAAAEAAAAAIQwNsBAAAAYAAAAGAAAABGAAAAkA8AAIQPAABFTUYrIkAEAAwAAAAAAAAAHkAJAAwAAAAAAAAAJEABAAwAAAAAAAAAMEACABAAAAAEAAAAAACAPyFABwAMAAAAAAAAAAhAAAXcDgAA0A4AAAIQwNsBAAAAAAAAAAAAAAAAAAAAAAAAAAEAAACJUE5HDQoaCgAAAA1JSERSAAAA4wAAAIAIAAAAANyFgWQAAAAEZ0FNQQAAsY58+1GTAAAACXBIWXMAAB7CAAAewgFu0HU+AAAAGXRFWHRTb2Z0d2FyZQBNaWNyb3NvZnQgT2ZmaWNlf+01cQAADjFJREFUeF7tWgl4VEUSrglJCCSQhGPBxCMcKi5yqiAoCxJE/FSQQ+QKJETRddEPxOCisEFAzbKoUdAPgRDkCiIKiByKiFxyCQgKRAQTbkIIV8hBJpnZv/rdk8lkzAOc+L36vnnT3a/7df1d9aqrqp+/k/7y5P+XR0hkYfxrCNmSoyXHyrIClq5WFkl55tOSoyXHyrIClq5WFklZNsfSVUtXK8sKWLpaWSRl2VVLVy1drSwrYOlqZZGUZVfN62rR3CU7LlD1tr2fqaos57M/2f1CXumuVNdOdYhizYYP/SNAlEpiDzgbzgnRLX/hvIW7comC2zwc/zel2ZmastNOgW1jYoJMKZRpjMuGXGYG8tevf3XVPyRWNs3ia4aKceR+hcU3Q6cN4nLOfKI9ic00zj95vlBU8tavf23Ee1J7dtsM/ivatCnxpM0MSLMYEyeos+cNPSyVBUQ6sbeFfKtIY/BSzJlXUHNlefA8HYbkHzdxrbjFaaXx9Jmb/kSM8wXEkI4RxzYW0AWJEccS6X/mNJkxRnRPM7+LW7JQSOgfWYrfqQJis061z636HYXNI1mSExjiwF7Vf07bY/JUxpwc84Yyc69P8COyz31Bfr/W5hM1hkgXKBi5z4CXcXnlHVxmj5MxqqeCZ15CS9CajrhOTRuAa/Kom4lSUXjhQ6JuCdum1DUjRpMrNNGOycdMYg4C4nvtlTj5GL8lLYkubmCuZRJWZ8qcHCL15VQxJvK9nXeLnv3tQ3B9/3/Qdfw/KtrulxWjokDNyXEGpq39ljx3eCdRcC4lqtvi4bVEc3QYpT6NgLHYldWST9AySIJINHjscaKlwMj09eMVxaUfZwrjEX4DX3Bh43PUB1AsMM5jdTPQUdSilBZFjvuvouVZtd/TU4iO2AOozjmiaZH/vgYgTWHcwAx0deFiNguDeuBaslrSNZUms9F52pXrH7ihndp6H5eONqY4luWY9yYONcUiP8zUA1gsdKeR56urob6tKTh6HTYRDePmGo5zy3eha3eBgUmR4ymUbZJvwHQbX3Ia0xupECSdfW5UIu82ZsgURrFZVDNOn4Yqi2owMC6/qro+y5dL3Xp+UYpbhqJzeapzhzw8d/f9jJ6uJExZ19QMRHNyFJJw+TCEVTUGv36wjyVfPmVkrvqGe7UGZSC/jiVasyjWxO+WI5PeFuY4q+VvUWZAmpJjHZ65oIZ+/vPwUULuR0tg5+/gBqgY69XJOQOPL25XYCluWXDYUhU6z4VQvgRNevWdd+HEUnG/bX8aRrE1/9JZP/8iVKp1ZxGxoq0tUDT59Rfpm0fQOXah2luRYwS35AUr7fu4cKtUqzF+7Nj/4n97thkvwJQcWV602oCRVTV7hYpjYbxcxK7YdcJ/iNISXWwUfDjushkLINEa/Bqp77F/UuhraNjbRb+Qf7BsCmNrnuzDpCranOfZdOooRcHIbWOToJJjShmd9nxvpoIx62vU1JAF5XjGKAVnFSRTGKkfVLMgRla/Y4tGUwrYaNBO0sIMvERbz9fSGLMNS4YLk1PbhdVarfYQfb6jjdQsts+RCKnWy6hFgCXrbsVAmsM4nl+/tFPJLWzO/VNn+I0WjnQie5yg48zY3BE6vkYBIyVPlFuyTthAVJ/G9UJLhxn9YY4OD9yB8oBbsO/0bfvWQ4hYzvdDQ3iTiqGTRpnDeOf48XjGhlZ+wfkw+Q7KOKhIAv+3NEknStFjvLkDrO77CsbHJA4+79WTndui2PjbQk+e5ZZQDrXyaXt01fvCT+1mpVBc4oohNYeREk9zlEEOtvDweNi7fkBNTAzGm/TLUeG3yPQSMOYu7mvYUzOJvmr+KzqUcOwIumkrQjWIl+jqZqmlz/MVAyePMomRpj84Sqw9KHoBsZPDDoBEcWwtVgwXBkPa5PtUKyCa3lds8QqFYS9NT0xSkgVVhr0rFumRhGQO3EABbyaYgmhSVzH3oP7fr0rPCYxq8yTi2sm7nPU1S1p//m/FAXBZ539bUE+kcYg2riyqiqxP0K6tCtvOvlx6Y8zGb37LLqh1e4ceils3OXHpuoOFYY2ie7p4i38YsFk5ElWJjlZn7cHhhkYDpWLbtmrTvbIv11psOzoK6uoav1DwIHlh/jAolwHmMZrl4PqPtzBe/zW+ETNYcrwRq3z957DkeP3X+EbMYMnxRqzy9Z/DKMe8jOII6fjvNNz92mo0jgbHObvNVkdKEfJNZ5Wqoew7y1SSWeAIitCfKOLG5b2Hcmy1GjeTY0h75pXQKHWMI+NyjQZqeH31aKEt6DaR7MnSJbAwT100nlFjZGc95jjzQvUGWmLoWE5QA+2E8mR2QEOj92fEyDxu52C1zU5c/MchOSHTvo4XUQo+wz1aygcbgX8fPExJw/T6EjeqXdLSpETrJoocM+iul5/hv35IAbz4gfLE52ciUFyg1FofQKkBRx6HXJIhPZZJZ0EyJUwmehvOfvstSsuM5xDyIIyTaAnSZBEntf6Mw1DjCqfIshgiFSd2flC5PfAil/LW9oREZYhU9NNPiaukHrkMkQoWaUFHbo/16qMPPrvsKx6N3xW1kUvcIuggQ6SMrUiXn3DhKBPZBF0Tn9jxUBHNCTI8SNQQ3OjJvc2Roxr6SMH46y/SIL6hV6XcDuli2TlwBKWoGM81lUMum0h8bFTmdMnGKs3SsSzNAsYwI4Ou9XCX215Uy7ardS/aafEC+cQXekW3HtM9b2VUYcZkzkvEikWWz4E3XFBY6MIQAxOejgjI3fPZoiJHifzmlYFRTgktQj6o1Tw+2foeq1ZzGicX5KBlIJ8dOf2czWUmjA/ymNMqG6PtqYVU8ilnU0DTiZoaMDZsQq17d4R4tjGsU0D7cDoO1dLkU6wJrM+ttrLRqhn5eOqU1YpxcY9xK/LLz81wUv6abmQTEZUdGKtqmk8UKdJ3GpWxWO7EWjZGexwWd6aE8Ru8OHE4rHGhsRzz7Yc+sxj6psMypEgYiznxe+tOBZjf6NHu5tbaWA2GnF2KFFc3zx3LuusRsQc5dgkqpO9yRaafjeGwVaUmuJ1b2G6wKvc+Doy7JWVNY8OVpsu7qkPdMzMfKfF2ccCYpqXRywF7TeRoo16YUOTVLq8kutdwrCExgFNhonpQ1UM4QAwPj0D6f5bIvbCVbeCiXB54Xgcj2Ye6BcCifcF5SHek24vd3K6gHImGsrIyRiyz7qBXm0Lk5BpLYhyM9O97MLACI289pXIXYpxbZubgxhAK6IYzhJSyMK44zeaveNwd8vTGB1UQo42iA4vowCE89H08V87NKAB5WZcwts7wCphHfI8RB4z7jzRCBSZEOntt/rM0QD12dMeM8zP+/AXjgXF1YRnfVO2XvpVoqhyeGx/k8Rsljz55DEz57CQ6BFXsqp4rSUwPr1m0Txwjf0T0aya+vUA6sVl9YPsEX+w4eQsVfp1I5IM87o9rcALJ4oN/Qc7FUAgPpEK7Ru8jDQXG6UmEj2TINYuLzLagBRAXb+CxXBnwLj6rAUYbS5mPh6m25tdI/d2xho0JqgrqgcPmlDIwRt2Ox/o5K/Khh0c5tq91ni5teSAVeVxjUlFZ6JapLVFkJ+ch3vMfBcYT+7BLh6HGxwK0/ayt5Dv+/MgD2WGw/e7BCOcTwLjxiotjL4/s73IecE3kyM/uDxF+XMBWz9WsPRIcFNa8k3jn9mTjojnSc/HtSfNv4anwvXqwukKlPdAy+DWOMLXDvH+67WsIRspQiDIm8RwjPwOMS7EjCFU1vNcfKPZNsqo6YoxdgPH4Oi237BGjy/jZ7jGWs1CebnvG2BJW5Ao+0AhB/t5IOgdR9lWV+9k4SYxl6zfwqD7+LHPpHcqrLT/gx3N1TOBxN7ScXEeM9FHXUL6UYZ+3wKzU3c5+NFSuOY5mZrehevGwVllNtkFTdeP4AaUfwkt090r+uAOf2HHsOrscx0+C4XG3MCItB+MQCaMIccsgtqp9Gsg3H4M/thB2cvoK2JDM+j2faGjfPU0/cMdwYR7v07ZbdiRilXNiPlJOdYvxgBROO9pj/2V8WS86/Pz8KEI607rENRvVGeuOyXIwNo3kkDpKfJbg3ptyLsYtOToBs8CY+30n8t/SmoPYpagKUq3g4cOi3ljFeIFjM/XwJgYY039v6IbTrzjKBj0pP/KStHR+owRbBfJCjnBnlEtjVNiR/uOx3VGcOmdpi/0t3O8A9XUVHyvM7AQQJ7qIXIJMwkLp1EuL1D/FjbuETjMN5n1mDrsRusGG1WVvX0cOB8SnUWEID3Th0oixBhaf5wtB9C593jxsSj75Sw4ADukpEr8A9p3VU1JOEPxLmyQGr5fwumru2DxprWSZgrv06c//ffmzFImwh0bhDz9OxGjja7eDWDn25Mn4J6j3Zm0C/jKge5K6k0T5U1fERzKF1hGDXL6QMGK8bC8R7mKYo9BfuhOZZy+Ws1yzPi6SSkX5Ts2zGzm8sJruIXNTCv3l/g+uocyjl6uG3xEqcxCn6QNa3ppUGAQ9S06yB+vegh8K7QHMwqPO3OpqbDZihIaRS20kCydTU0P6poszP9BFOV2qAUpiTfOM1SaqoqT0+OsvlbT7oslQjYoyMmeo+UmPCTI64WrVTSzn4WG6WwbuuL0cm+PdU328l4XRxwXkJXuWHL1cKB/vZsnRxwXkJXuWHL1cKB/vZsnRxwXkJXuWHL1cKB/vZsnRxwXkJXuWHL1cKB/vZsnRxwXkJXuWHL1cKB/vZsnRxwXkJXuWHL1cKB/vZsnRxwXkJXuWHL1cKB/vZsnRxwXkJXuWHL1cKB/vZsnRxwXkJXuWHL1cKB/vZsnRxwXkJXuWHL1cKB/vZsnRxwXkJXuWHL1cKB/v9n+hZKrgUCDbBQAAAABJRU5ErkJggghAAQgkAAAAGAAAAAIQwNsBAAAAAwAAAAAAAAAAAAAAAAAAABtAAABAAAAANAAAAAEAAAACAAAAAAAAgAAAAIAAAGNDAAAAQwMAAAAAAICyAACAsv7/2UIAAICyAACAsv7/c0IhAAAACAAAAGIAAAAMAAAAAQAAABUAAAAMAAAABAAAABUAAAAMAAAABAAAAFEAAABcdgAAAAAAAAAAAABsAAAAPAAAAAAAAAAAAAAAAAAAAAAAAADjAAAAgAAAAFAAAAAMBAAAXAQAAAByAAAAAAAAIADMAG0AAAA9AAAAKAAAAOMAAACAAAAAAQAIAAAAAAAAAAAAAAAAAAAAAAD5AAAAAAAAAAAAAAD///8A+fn5AJubmwBHR0cAERERAAoKCgBBQUEAlJSUAPj4+ABkZGQANDQ0AC8vLwAxMTEAPT09ALGxsQC6uroATU1NAEtLSwBZWVkAe3t7ALy8vAD6+voA/Pz8AFxcXAAyMjIAU1NTAPPz8wD39/cAmpqaAEBAQAANDQ0ACwsLAIaGhgDp6ekA/v7+AJ2dnQA6OjoABQUFAAYGBgCvr68ADg4OAMHBwQDCwsIAHBwcACsrKwAPDw8Ao6OjANLS0gCgoKAACAgIAHBwcADq6uoAISEhABkZGQB+fn4AIyMjAF5eXgDQ0NAAJSUlAIuLiwBdXV0APDw8APv7+wDm5uYADAwMAGVlZQAJCQkAEhISAP39/QBra2sAJiYmADMzMwBgYGAAYmJiAFJSUgAXFxcA5OTkAJKSkgAtLS0AbW1tAICAgABsbGwAIiIiAH19fQBbW1sAra2tALe3twCKiooA9PT0AJycnAAeHh4AuLi4ACQkJAAQEBAAjY2NAHNzcwCCgoIA0dHRAOfn5wDAwMAApqamAOPj4wBqamoAx8fHAHd3dwB5eXkA7u7uAL+/vwBRUVEAExMTAFdXVwBmZmYA09PTAKGhoQB0dHQAs7OzABUVFQBFRUUANjY2AAcHBwAdHR0A3NzcAKurqwBvb28ApaWlAAMDAwDPz88AFBQUAIeHhwDDw8MASUlJAM3NzQC2trYAiYmJAMrKygCXl5cAqampANvb2wB1dXUAFhYWAJmZmQBDQ0MAT09PAJiYmACWlpYATk5OAM7OzgABAQEAyMjIAPb29gCfn58AaWlpAL29vQDi4uIAGhoaANTU1ADy8vIAqqqqAMvLywACAgIABAQEAN/f3wDt7e0AQkJCABgYGAAsLCwA2traAH9/fwA3NzcAlZWVAExMTAAoKCgAubm5AMzMzACPj48Ajo6OANjY2AC7u7sAOTk5AOjo6ABxcXEAWFhYAOHh4QBaWloAODg4AOzs7ADJyckAPz8/ANfX1wApKSkAfHx8ALW1tQDl5eUArq6uACAgIADe3t4AZ2dnACcnJwA7OzsA4ODgAFRUVACTk5MAcnJyAEpKSgCwsLAApKSkAISEhAB6enoAgYGBADAwMADZ2dkA8fHxAN3d3QDW1tYANTU1ACoqKgCioqIAYWFhAMbGxgDr6+sA1dXVAKysrABfX18AxcXFAMTExACnp6cAPj4+AHZ2dgCMjIwAsrKyAHh4eAAfHx8AY2NjAEZGRgBubm4ASEhIAPDw8ABEREQAiIiIAJ6engCDg4MAGxsbAFBQUAC+vr4AqKioAO/v7wAuLi4A9fX1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c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c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l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i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q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7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l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n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e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o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e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2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y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p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Z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7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P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O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s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n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s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4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P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6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2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1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Q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6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t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cwEBAQEBAQEBAQEBAQEBFhwBAQEBAQEBHD8BAQEBAQEBARaWAQEBAQEBAQEXlgEBAQEBAQH4WQEBAQEBAQEBAQEBFp0/AQEBAQEBAQEBAQEBFp2WAQEBAQEBAQEBAaJk5q2H7QEBAQEBAQEBAQEBAQEBAQEBAQEBAQEBRfhFAQEBARydRQEBAQEBAQEBAQEBARydHAEBAQEBAZ0XAQEBAQEBAQEBAQEBAQEBAQEBAQEBAQEBAQEBAQEBAQEBAQEBAQEBAQEBAQEBAQEBAQEBAQEBAfg/AQEBAQEBAQEBAQEBAQEBpwEBAQEBAQEBAQEBAQEfAAAA3QEBAfaUAABPAQEBAQFNBgAAoSIBAQEBAekAAACCAQEBASYAAADBAQEBAQEBAQGwAAAAMwEBAQEBAQEBAQE9AAAADAEBAQEBAYIEoAAAAAAAACCPLxcBAQEB8AAAAAAAAAAAAACDAQFqAAAAfAEBfAAAAAgBAQEBAQEBAQEBswAAAJIBAQGFAAAAGQEBAQEBAQEBrwAAAAAAAAAAAAAA6wEBAbt+AAAAAAAAAAAAwwEBnDIAAAAAAAAAAAAuAQGyAAAA9wEBAQEBAQEBAQEBAQEBgAEBAQEBAQEBAQEBAQEAAAAA9AEBAWYAAACAAQEBAQE3AAAAANEBAQEBAeoAAAD1AQEBFgAAAAC9AQEBAQEBAQEQAAAAJgEBAQEBAQEBAQEAAAAAuAEBAQHU1wAAAAAAAAAAAAAAALkBAQEB7AAAAAAAAAAAAADyAQETAAAAjwEBiAAAAL4BAQEBAQEBAQG6AAAAAFQBAQGNAAAAdQEBAQEBAQEBPgAAAAAAAAAAAAAA6gEBARQAAAAAAAAAAAAAAD8BsAAAAAAAAAAAAAAA3AHwAAAAXgEBAQEBAQEBAQEBAQEBMwEBAQEBAQEBAQEBAQEAAAAAbAEBAWYAAAB1AQEBAQHyAAAAAMMBAQEBAeoAAACJAQEBFgAAAAC9AQEBAQEBAQEjBgAAACoBAQEBAQEBAQ8AAAAAbAEBAYofAAAAAAAAAAAAAAAAAEQBAQEBBAAAAAAAAAAAAABdAQETAAAAjwEBawAAAAC0AQEBAQEBAQGwAAAAANUBAQEdAAAAdQEBAQEBAQEBJQAAAAAAAAAAAAAA8wEBARQAAAAAAAAAAAAAoEUBXwAAAAAAAAAAAAAAGwGXAAAABQEBAQEBAQEBAQEBAQEBdQEBAQEBAQEBAQEBAQEAAAAAbAEBAWYAAAB1AQEBAZwAAAAAAAAwAQEBAe4AAACJAQEBFgAAAAC9AQEBAQEBAQEBSQAAAJgBAQEBAQEBAW0AAAAfAQEBP4wAAAAAAG3wZLKGeQAAAG4BAQEBBAAAAF1GRlLrM3zOAQETAAAAjwEBAbMAAADlAQEBAQEBAQENAAAArAEBAQEdAAAAdQEBAQEBAQEBJQAAAKvOzs7Ozs7ZegEBARQAAAAuUmdS6zMzWAEBXwAAAENSZ1LrfHzxAQGXAAAABQEBAQEBAQEBAQEBAQEBzAEBAQEBAQEBAQEBAQEAAAAAbAEBAWYAAAB1AQEBAYsAAAAAAADrAQEBAe4AAACJAQEBFgAAAAC9AQEBAQEBAQEB4QAAAHXEp6enp6ensScAAADFAQEB6QAAAADDtAEBAQEB5gAAAG4BAQEBBAAAALgBAQEBAQEBAQETAAAAjwEBATEAAACmt6enp6enp4cAAAAAhgEBAQEdAAAAdQEBAQEBAQEBJQAAAOQBAQEBAQEBAQEBAdAAAABHAQEBAQEBAQEBXwAAAKUBAQEBAQEBAQGXAAAABQEBAQEBAQEBAQEBAQEBAAEBAQEBAQEBAQEBAQEAAAAAbAEBAWYAAAB1AQEBAaUAAAAAAABBAQEBAY4AAACJAQEBFgAAAAC9AQEBAQEBAQEBAUEAAAAAAAAAAAAAAAAAAAC7AQG0AAAAAEwJAQEBAQEBDwAAAG4BAQEB6gAAABMBAQEBAQEBAQETAAAAjwEBAUUAAAAAAAAAAAAAAAAAAAAA3AEBAQEdAAAAdQEBAQEBAQEBJQAAAOQBAQEBAQEBAQEBAdAAAAA7AQEBAQEBAQEBXwAAAKUBAQEBAQEBAQGXAAAABQEBAQEBAQEBAQEBAQEBhwEBAQEBAQEBAQEBAQEAAAAAbAEBAWYAAAB1AQEBfwAAAEGOAAAAKgEBAY4AAACJAQEBFgAAAADTAQEBAQEBAQEBAZgAAAAAAAAAAAAAAAAAAHUBAQHvAAAAABUBAQEBAQEBDwAAAG4BAQEBBAAAABMBAQEBAQEBAQETAAAAjwEBAQF2AAAAAAAAAAAAAAAAAAALAQEBAQEdAAAAdQEBAQEBAQEBJQAAAOQBAQEBAQEBAQEBAdAAAAA7AQEBAQEBAQEBXwAAAKUBAQEBAQEBAQGXAAAABQEBAQEBAQEBAQEBAQEBvgEBAQEBAQEBAQEBAQEAAAAAbAEBAWYAAAB1AQEBRgAAAD2yAAAAEwEBAaQAAACJAQEBFgAAAAAES7hnkLEBAQEBAZMAAAAAAAAAAAAAAAAAAGABAQHuAAAAeQEBAQEBAQEBDwAAAG4BAQEBBAAAABMBAQEBAQEBAQETAAAAjwEBAQGeAAAAAAAAAAAAAAAAAACRAQEBAQEdAAAAdQEBAQEBAQEBJQAAAOQBAQEBAQEBAQEBAdAAAAA7AQEBAQEBAQEBXwAAAKUBAQEBAQEBAQGXAAAABQEBAQEBAQEBAQEBAQEBZAEBAQEBAQEBAQEBAQEAAAAAbAEBAWYAAAB1AQEBRAAAAOEBHwAAJkUBAaQAAACJAQEBFgAAAAAAAAAAAADSfwEBAQF1AAAA0yIiIiKyAAAAAGIBAQGMAAAAPQEBAQG0MHE6sAAAAG4BAQEBBAAAABMBAQEBAQEBAQETAAAAjwEBAQEWoQAAoO0iIiK0WgAAAAAbAQEBAQEdAAAAdQEBAQEBAQEBJQAAAGoBAQEBAQEBAQEBAdAAAABHAQEBAQEBAQEBXwAAAKUBAQEBAQEBAQGXAAAABQEBAQEBAQEBAQEBAQEBWgEBAQEBAQEBAQEBAQEAAAAAbAEBAWYAAAB1AQHgAAAALgEB6wAAAMIBAaQAAACJAQEBFgAAAAAAAAAAAAAAAH0BAQFzAAAAkAEBAQHLAAAALAEBAQEnAAAAIQEBAQHoAAAAAAAAAG4BAQEBBAAAABMBAQEBAQEBAQETAAAAjwEBAQEBkgAAAJkBAQEBjwAAAOMBAQEBAQEdAAAAdQEBAQEBAQEBJQAAAMN2durszIMwAQEBAdAAAADGAQEBAQEBAQEBXwAAAKUBAQEBAQEBAQGXAAAABQEBAQEBAQEBAQEBAQEB7gEBAQEBAQEBAQEBAQEAAAAAbAEBAWYAAACAAQHpAAAAaQEB0wAAAOoBAaQAAACJAQEBFgAAAAB2GhHoAAAAAACxAQGxAAAAuQEBAQGlAAAAVAEBASOhAAAAHQEBAQFBAAAAAAAAAG4BAQEBBAAAALgBAQEBAQEBAQETAAAAjwEBAQEBhQAAADkBAQEBAAAAAHIBAQEBAQEdAAAAdQEBAQEBAQEBJQAAAAAAAAAAAAAhAQEBAdAAAADGAQEBAQEBAQEBXwAAAKUBAQEBAQEBAQGXAAAABQEBAQEBAQEBAQEBAQEBQwEBAQEBAQEBAQEBAQEAAAAAbAEBAWYAAACAAQEnAAAA0wEBAUcAAABZAaQAAACJAQEBFgAAAADTAQEBewAAAACkAQEBwwAAANQBATAAAAAAegEBAQF4AAAAsAEBAQFPAAAAAAAAAG0BAQEBBAAAAFUBAQEBAQEBAQETAAAAjwEBAQEBI3gAAEEBAQHCAAAAlBwBAQEBAQEdAAAAdQEBAQEBAQEBJQAAAAAAAAAAAACBAQEBAdAAAACsAQEBAQEBAQEBXwAAAKUBAQEBAQEBAQGXAAAABQEBAQEBAQEBAQEBAQEBLQEBAQEBAQEBAQEBAQEAAAAAbAEBAWYAAABuARUAAADYAQEBAaoAAACNAaQAAACJAQEBFgAAAAC9AQEBAUIAAAAAGwEBUQAAAIgBAbUAAAAtAQEBAQHoAAAAxQEBAQEBAQEBAQEBAQEBAQEBBAAAABgBAQEBAQEBAQETAAAAjwEBAQEBARgAAABkAQERAAAAzAEBAQEBAQEdAAAAdQEBAQEBAQEBJQAAAC3fSUlJSRjTAQEBAdAAAAC+AQEBAQEBAQEBXwAAAEwBAQEBAQEBAQGXAAAABQEBAQEBAQEBAQEBAQEByQEBAQEBAQEBAQEBAQEAAAAAbAEBAWYAAABuAbgAAACvAQEBAdQAAAALAaQAAACJAQEBFgAAAAC9AQEBAa4AAAAAfwEBwQAAALMBAZsAAABYAQEBAQHJAAAANQEBAQEBAQEBAQEBAQEBAQEBBAAAAD0BAQEBAQEBAQETAAAAjwEBAQEBARUAAADaARYmAAAAVgEBAQEBAQEdAAAAdQEBAQEBAQEBJQAAAOcBAQEBAQEBAQEBAdAAAADYAQEBAQEBAQEBXwAAAKUBAQEBAQEBAQGXAAAABQEBAQEBAQEBAQEBAQEBPQEBAQEBAQEBAQEBAQEAAAAAbAEBAWYAAABEATIAAACdAQEBAQESAAAAnaQAAACJAQEBFgAAAAC9AQEBAaIAAAAAXAEBAUcAAABrYgAAAABrAQEBAQHZAAAAAOABAQEBAQEBAQEBAQEBAQEBBAAAAD0BAQEBAQEBAQETAAAAjwEBAQEBAQEfAAAfAeYAAAAAAQEBAQEBAQEdAAAAdQEBAQEBAQEBJQAAAOQBAQEBAQEBAQEBAdAAAADYAQEBAQEBAQEBXwAAADYBAQEBAQEBAQGXAAAABQEBAQEBAQEBAQEBAQEBuAEBAQEBAQEBAQEBAQEAAAAAbAEBAWYAAAAFsgAAAKQBAQEBAQGtAAAA5Y4AAACJAQEBFgAAAAC9AQEBARAAAAAAggEBATwAAAADYAAAABkBAQEBAQE/BgAAAFsXAQEBAQEBAQEBAQEBAQEBBAAAADkBAQEBAQEBAQETAAAAjwEBAQEBAQGYAAAA220AAAATAQEBAQEBAQEdAAAAdQEBAQEBAQEBJQAAAOQBAQEBAQEBAQEBAdAAAAAtAQEBAQEBAQEBXwAAADYBAQEBAQEBAQGXAAAABQEBAQEBAQEBAQEBAQEBdAEBAQEBAQEBAQEBAQEAAAAAbAEBAWYAAACMuAAAAOIBAQEBAQEBIAAALYMAAACJAQEBFgAAAAC9AQEBAeMAAAAAawEBAcEAAAB2eQAAAKoBAQEBAQEB0QAAAAANCQEBAQEBAQFFhh4BAQEBBAAAADkBAQEBAQEBAQETAAAAjwEBAQEBAQHbAAAAxZQAAABXAQEBAQEBAQEdAAAAdQEBAQEBAQEBJQAAAOQBAQEBAQEBAQEBAdAAAAAtAQEBAQEBAQEBXwAAAJsBAQEBAQEBAQGXAAAABQEBAQEBAQEBAQEBAQEBUgEBAQEBAQEBAQEBAQEAAAAAbAEBAWYAAAB1JgAAfiMBAQEBAQEBYAAAAFsAAACJAQEBFgAAAADA3YTedwAAAAC5AQEBAQF3AAAAAAAAAGsBAQEBAQEBAQwAAAAAJxQwutRNdDknACAXAQEBBAAAAN8BAQEBAQEBAQETAAAAjwEBAQEBAQEBpQAAAAAAAAYBAQEjL5eXl5ffAAAAKdmXl5cknAEBJQAAAFXg4ODg4dvgGwEBAdAAAACmAQEBAQEBAQEBXwAAAJsBAQEBAQEBAQGXAAAABQEBAQEBAQEBAQEBAQEBNwEBAQEBAQEBAQEBAQEAAAAAbAEBAWYAAAAAAAAAEwEBAQEBAQEBsQAAAAAAAACJAQEBFgAAAAAAAAAAAAAAAACxAQEBAQHKAAAAAAAAvAEBAQEBAQEBAdyMAAAAAAAAAJQAAAAAAB8BAQEBBAAAAEkBAQEBAQEBAQETAAAAjwEBAQEBAQEBywAAAAAAAEoBAQGEAAAAAAAAAAAAAAAAAAAAvAEBJQAAAAAAAAAAAAAAUAEBAdAAAABPAQEBAQEBAQEBXwAAACwBAQEBAQEBAQGXAAAABQEBAQEBAQEBAQEBAQEBwAEBAQEBAQEBAQEBAQEAAAAAbAEBAbQAAAAAAAAAggEBAQEBAQEBAaYAAAAAAADCAQEBRQAAAAAAAAAAAAAAH4IBAQEBAQGdAAAAAAAA2QEBAQEBAQEBAQGdBwAAAAAAAAAAAAAAABIBAQEBBAAAANoBAQEBAQEBAQETAAAAjwEBAQEBAQEB1gAAAAAAANsBAQGZAAAAAAAAAAAAAAAAAAAADAEBJQAAAAAAAAAAAAAAGAEBAdAAAABPAQEBAQEBAQEBXwAAACwBAQEBAQEBAQGXAAAABQEBAQEBAQEBAQEBAQEBogEBAQEBAQEBAQEBAQEAAAAAuwEBAQHXAAAAAKHRAQEBAQEBAQEBAWJeAAAAACAbAQEBAQwAAAAAAAAAJ9KwWQEBAQEBAQEBkgAAAABDFgEBAQEBAQEBAQEBARW8AAAAAAAAAAC+AwEBAQEBSwAAAFABAQEBAQEBAQFCAAAAuAEBAQEBAQEBAdgAAAAANQEBAQHTAAAAAAAAAAAAAAAAAAAAjwEBYAAAAAAAAAAAAAAAiwEBASEAAAAlAQEBAQEBAQEBjQAAAMYBAQEBAQEBAQF7AAAAmwEBAQEBAQEBAQEBAQEB0wEBAQEBAQEBAQEBAQFZcX8iAQEBAQEBQMHBwQkBAQEBAQEBAQEBAQFFIk3BQBYBAQEBAQFAwcHBTWNrRQEBAQEBAQEBAQEBF3pxYtMbAQEBAQEBAQEBAQEBAQEB1CtahlhaZKMBAQEBAQEBFqeT1UUBAQEBAQEBAQFFepOKFwEBAQEBAQEBAQnTYjCnAgEBAQEBtMHBwcHBwcHBwcHBwcFNAgEBAWPBwcHBwcHBwcFNPwEBAQGik7ECAQEBAQEBAQEBAbeT1hwBAQEBAQEBAQEBTX+clgEBAQEBAQEBAQEBAQEBR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T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t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M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D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5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U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0gEBAQEBAQEBAQEBAQEBAQEBAQEBAQEBAQEBAQEBAQEBAQEBAQEBAQEBAQEBAQEBAQEBAQEBAQEBAQEBAQEBAQEBFxXLzKkOPcpmAQEBzVS/CD8BAQEBAQEBAQEBzqgUUXoBAZXPFE5rAQEBAQEBn1HQ0WwBAQGECAgICAgICAgIyhsBAQEBARytYJKz0qTFzhsBAQEBAQEBAQFZL0mpDLxKfZYBAQEBAQEBAQEBAQEBAQEBAQEBAQEBAQEBAQEBAQEBAQEBAQEBAQEBAQEBAQEBAQEBAQEBAQEBAQEBAQEBAQEBegEBAQEBAQEBAQEBAQEBAQEBAQEBAQEBAQEBAQEBAQEBAQEBAQEBAQEBAQEBAQEBAQEBAQEBAQEBAQEBAQEBAQEvjAAAAAAAAAAAjrQBRwAAAJABAQEBAQEBAQFjAAAAAMoBAV0AAAA8AQEBAQEBQwAAAAcBARwAAAAAAAAAAAAAACQBAQEBNycAAAAAAAAAAH6YHAEBAQEBAYsmAAAAAAAAACZYAQEBAQEBAQEBAQEBAQEBAQEBAQEBAQEBAQEBAQEBAQEBAQEBAQEBAQEBAQEBAQEBAQEBAQEBAQEBAQEBAQEB9QEBAQEBAQEBAQEBAQEBAQEBAQEBAQEBAQEBAQEBAQEBAQEBAQEBAQEBAQEBAQEBAQEBAQEBAQEBAQEBAQEBAcUAAAAAAAAAAAAAAMYBqAAAAMcBAQEBAQEBAQEhAAAAAMgBAUcAAACwAQEBAQF7AAAAAIkBASIAAAAAAAAAAAAAAF8BAQLGAAAAAAAAAAAAAAAANsgBAQEBXAAAAAAAAAAAAAAAyQEBAQEBAQEBAQEBAQEBAQEBAQEBAQEBAQEBAQEBAQEBAQEBAQEBAQEBAQEBAQEBAQEBAQEBAQEBAQEBAQEBzQEBAQEBAQEBAQEBAQEBAQEBAQEBAQEBAQEBAQEBAQEBAQEBAQEBAQEBAQEBAQEBAQEBAQEBAQEBAQEBAQEBUQAAAAAAAKAffgAAAAABxAAAAAAcAQEBAQEBAQGsAAAApgEBAUcAAACwAQEBAQEOAAAAHwEBATQAAAAAAAAAAAAAAFYBAXYAAAAAAH5TDYwAAAAAAC5FAQEBMQAAAHg+EUiUAAAAAIgBAQEBAQEBAQEBAQEBAQEBAQEBAQEBAQEBAQEBAQEBAQEBAQEBAQEBAQEBAQEBAQEBAQEBAQEBAQEBAQEBegEBAQEBAQEBAQEBAQEBAQEBAQEBAQEBAQEBAQEBAQEBAQEBAQEBAQEBAQEBAQEBAQEBAQEBAQEBAQEBAQGxAAAAAAC8fyMBI3FwAKABAb4AAAAxAQEBAQEBAZoAAAAArwEBAUcAAACwAQEBAWYAAAAAvwEBATQAAAAAwGZNwUBjYwEBwgAAAAAnMQIBAQGKdwAAAAC4AQEBngCpmSMBAQGjwwAAAAUBAQEBAQEBAQEBAQEBAQEBAQEBAQEBAQEBAQEBAQEBAQEBAQEBAQEBAQEBAQEBAQEBAQEBAQEBAQEBAQEBmwEBAQEBAQEBAQEBAQEBAQEBAQEBAQEBAQEBAQEBAQEBAQEBAQEBAQEBAQEBAQEBAQEBAQEBAQEBAQEBAQG2AAAAABMBAQEBAQEBt4YBAVgAAAA1uBMTExMTE7kAAAAAowEBAUcAAACwAQEBATMAAAAAugEBATQAAAAArgEBAQEBAQEBDQAAAAC7AQEBAQEBAbwAAAAAmgEBAlwBAQEBAQEBlQAAAAC9AQEBAQEBAQEBAQEBAQEBAQEBAQEBAQEBAQEBAQEBAQEBAQEBAQEBAQEBAQEBAQEBAQEBAQEBAQEBAQEBcwEBAQEBAQEBAQEBAQEBAQEBAQEBAQEBAQEBAQEBAQEBAQEBAQEBAQEBAQEBAQEBAQEBAQEBAQEBAQEBAQEAAAAAQxcBAQEBAQEBAQEBAaMAAAAAAAAAAAAAAAAAAACzAQEBAUcAAACwAQEBIwYAAABtAQEBATQAAAAArgEBAQEBAQGjAAAAABoBAQEBAQEBAbQAAAAAtQEBAQEBAQEBAQEBIgAAAACtAQEBAQEBAQEBAQEBAQEBAQEBAQEBAQEBAQEBAQEBAQEBAQEBAQEBAQEBAQEBAQEBAQEBAQEBAQEBAQEBhAEBAQEBAQEBAQEBAQEBAQEBAQEBAQEBAQEBAQEBAQEBAQEBAQEBAQEBAQEBAQEBAQEBAQEBAQEBAQEBAYQAAAAAcwEBAQEBAQEBAQEBAQFIAAAAAAAAAAAAAAAAAABaAQEBAUcAAACwAQEBYQAAAACxAQEBATQAAAAArgEBAQEBAQF0AAAAAFwBAQEBAQEBAQEEAAAAOAEBAQEBAQEBAQEBIQAAAACyAQEBAQEBAQEBAQEBAQEBAQEBAQEBAQEBAQEBAQEBAQEBAQEBAQEBAQEBAQEBAQEBAQEBAQEBAQEBAQEBWgEBAQEBAQEBAQEBAQEBAQEBAQEBAQEBAQEBAQEBAQEBAQEBAQEBAQEBAQEBAQEBAQEBAQEBAQEBAQEBAaoAAAAAmQEBAQEBAQEBAQEBAQGqAAAAdRGrq6urrAAAAACWAQEBAUcAAABOAQGtAAAAABMBAQEBATQAAAAArgEBAQEBAQEhAAAAAFkBAQEBAQEBAQGvAAAAAAkBAQEBAQEBAT9pAAAAAAA0AQEBAQEBAQEBAQEBAQEBAQEBAQEBAQEBAQEBAQEBAQEBAQEBAQEBAQEBAQEBAQEBAQEBAQEBAQEBAQEBYgEBAQEBAQEBAQEBAQEBAQEBAQEBAQEBAQEBAQEBAQEBAQEBAQEBAQEBAQEBAQEBAQEBAQEBAQEBAQEBAVEAAAAAIgEBAQEBAQEBAQEBAQGjAAAAQQEBAQEBpAAAAHYBAQEBAUcAAABMLaUAAAAApgIBAQEBATQAAAAAhAEBAQEBAQFSAAAAAAEBAQEBAQEBAQGZAAAAAKcBAQEBAQGdqB8AAAAAAKkBAQEBAQEBAQEBAQEBAQEBAQEBAQEBAQEBAQEBAQEBAQEBAQEBAQEBAQEBAQEBAQEBAQEBAQEBAQEBAQEB3AEBAQEBAQEBAQEBAQEBAQEBAQEBAQEBAQEBAQEBAQEBAQEBAQEBAQEBAQEBAQEBAQEBAQEBAQEBAQEBAVIAAAAAnQEBAQEBAQEBAQEBAQEBDgAAAGgBAQECAAAAAJ4BAQEBAUcAAAAAAAAAAAAGnwEBAQEBATQAAAAAhAEBAQEBAQFKAAAABgEBAQEBAQEBAQF/AAAAAJ8BAQEBHBSgAAAAAAAAoaIBAQEBAQEBAQEBAQEBAQEBAQEBAQEBAQEBAQEBAQEBAQEBAQEBAQEBAQEBAQEBAQEBAQEBAQEBAQEBAQEBSgEBAQEBAQEBAQEBAQEBAQEBAQEBAQEBAQEBAQEBAQEBAQEBAQEBAQEBAQEBAQEBAQEBAQEBAQEBAQEBAVAAAAAAGwEBAQEBAQEBAQEBAQEBlwAAAGcBAQFyAAAAfgkBAQEBAUcAAAAAAAAAAAAAAG0BAQEBATQAAAAAkwEBAQEBAQGYAAAAHwEBAQEBAQEBAQEwAAAAAJkBAQGamwAAAAAAAABMnAEBAQEBAQEBAQEBAQEBAQEBAQEBAQEBAQEBAQEBAQEBAQEBAQEBAQEBAQEBAQEBAQEBAQEBAQEBAQEBAQEBvQEBAQEBAQEBAQEBAQEBAQEBAQEBAQEBAQEBAQEBAQEBAQEBAQEBAQEBAQEBAQEBAQEBAQEBAQEBAQEBATcAAAAANAEBAQEBAQEBAQEBAQEBCQAAAG4BAQGOAAAASwEBAQEBAUcAAACPkJFhSAAAAACSAQEBATQAAAAAkwEBAQEBAQFUAAAAlAEBAQEBAQEBAQGVAAAAAJUBAZaAAAAAAAAAQTwBAQEBAQEBAQEBAQEBAQEBAQEBAQEBAQEBAQEBAQEBAQEBAQEBAQEBAQEBAQEBAQEBAQEBAQEBAQEBAQEBAQEB5AEBAQEBAQEBAQEBAQEBAQEBAQEBAQEBAQEBAQEBAQEBAQEBAQEBAQEBAQEBAQEBAQEBAQEBAQEBAQEBASQAAAAAggEBAQEBAQEBAQEBAQEBAYMAAACEAVkAAAAAhQEBAQEBAUcAAAA8AQEBAYYAAAAAhwEBATQAAAAAfwEBAQEBAQGIAAAAABYBAQEBAQEBAQGJAAAAAIoBAYsAAAAAAIyNPwEBAQEBAQEBAQEBAQEBAQEBAQEBAQEBAQEBAQEBAQEBAQEBAQEBAQEBAQEBAQEBAQEBAQEBAQEBAQEBAQEBAQEBMQEBAQEBAQEBAQEBAQEBAQEBAQEBAQEBAQEBAQEBAQEBAQEBAQEBAQEBAQEBAQEBAQEBAQEBAQEBAQEBAXoAAAAAVAEBAQEBAQEBAQEBAQEBAXsAAAB8AX0AAAB+AQEBAQEBAUcAAAA8AQEBAQFMAAAAYAEBATQAAAAAfwEBAQEBAQFiAAAAACoBAQEBAQEBAQFzAAAAABYBAYAAAAAAgQEBAQEBAQEBAQEBAQEBAQEBAQEBAQEBAQEBAQEBAQEBAQEBAQEBAQEBAQEBAQEBAQEBAQEBAQEBAQEBAQEBAQEBAQEBcgEBAQEBAQEBAQEBAQEBAQEBAQEBAQEBAQEBAQEBAQEBAQEBAQEBAQEBAQEBAQEBAQEBAQEBAQEBAQEBAQEFAAAAbgEBAQEBAQEBAQEBAQEBASMAAAB1AXYAAABJAQEBAQEBAUcAAAA8AQEBAQF3AAAAGgEBATQAAAAAOgEBAQEBAQEXeAAAABgBAQEBAQEBAQF5AAAAOAEBAQAAAABSAQEBAQEBAQEBAQEBAQEBAQEBAQEBAQEBAQEBAQEBAQEBAQEBAQEBAQEBAQEBAQEBAQEBAQEBAQEBAQEBAQEBAQEBAQEBTgEBAQEBAQEBAQEBAQEBAQEBAQEBAQEBAQEBAQEBAQEBAQEBAQEBAQEBAQEBAQEBAQEBAQEBAQEBAQEBAQFpAAAAAGoBAQEBAQEBa2wBAQEBAQFtAAAAOgAAAABkAQEBAQEBAUcAAAA8AQEBAQFuAAAAbwEBATQAAAAAOgEBAQEBAQEBcAAAAABxAQEBAQEBAXIAAAAAcwEBAQAAAAB0AQEBAQEBAQEBAQEBAQEBAQEBAQEBAQEBAQEBAQEBAQEBAQEBAQEBAQEBAQEBAQEBAQEBAQEBAQEBAQEBAQEBAQEBAQEB3gEBAQEBAQEBAQEBAQEBAQEBAQEBAQEBAQEBAQEBAQEBAQEBAQEBAQEBAQEBAQEBAQEBAQEBAQEBAQEBAQFZJgAAAAAURQEBARZaJ1sBAQEBAQFcAAAAXQAAAF4BAQEBAQEBAUcAAABfAQEBAWAAAAAAYQEBATQAAAAAYgEBAQEBAQEBYwAAAAAyZAEBAQEBZQAAAAAAZgEBASwAAABnAQEBAQFoGgEBAQEBAQEBAQEBAQEBAQEBAQEBAQEBAQEBAQEBAQEBAQEBAQEBAQEBAQEBAQEBAQEBAQEBAQEBAQEBAQEB4AEBAQEBAQEBAQEBAQEBAQEBAQEBAQEBAQEBAQEBAQEBAQEBAQEBAQEBAQEBAQEBAQEBAQEBAQEBAQEBAQEBLwAAAAAAQRJCBEMAAEQBAQEBAQFFBgAAAAAAAEYBAQEBAQEBAUcAAABISUpLTAAAAAAATQEBATQAAAAAMAEBAQEBAQEBAU4AAAAAAE9QUVJTAAAAAAAzAQEBAVQAAAAAVVZXWA0AADQBAQEBAQEBAQEBAQEBAQEBAQEBAQEBAQEBAQEBAQEBAQEBAQEBAQEBAQEBAQEBAQEBAQEBAQEBAQEBAQEBuwEBAQEBAQEBAQEBAQEBAQEBAQEBAQEBAQEBAQEBAQEBAQEBAQEBAQEBAQEBAQEBAQEBAQEBAQEBAQEBAQEBATcAAAAAAAAAAAAAADgBAQEBAQEBOQAAAAAAADoBAQEBAQEBATsAAAAAAAAAAAAAAAA8AQEBATQAAAAAMAEBAQEBAQEBAQE9AAAAAAAAAAAAAAAAAD4BAQEBAT82AAAAAAAAAAAAAEABAQEBAQEBAQEBAQEBAQEBAQEBAQEBAQEBAQEBAQEBAQEBAQEBAQEBAQEBAQEBAQEBAQEBAQEBAQEBAQEBegEBAQEBAQEBAQEBAQEBAQEBAQEBAQEBAQEBAQEBAQEBAQEBAQEBAQEBAQEBAQEBAQEBAQEBAQEBAQEBAQEBAQEoKQAAAAAAAAAAICoBAQEBAQEBKwAAAAAALAEBAQEBAQEBAS0AAAAAAAAAAAAALi8BAQEBASIAAAAAMAEBAQEBAQEBAQEBMTIAAAAAAAAAAAAAMwEBAQEBAQE0NQAAAAAAAAAANiMBAQEBAQEBAQEBAQEBAQEBAQEBAQEBAQEBAQEBAQEBAQEBAQEBAQEBAQEBAQEBAQEBAQEBAQEBAQEBAQEBZQEBAQEBAQEBAQEBAQEBAQEBAQEBAQEBAQEBAQEBAQEBAQEBAQEBAQEBAQEBAQEBAQEBAQEBAQEBAQEBAQEBAQEBAgMEBQAABgcICQEBAQEBAQEBAQoLDA0ODwEBAQEBAQEBARAREhISEhISExQVFgEBAQEBARcYGQ0aGwEBAQEBAQEBAQEBARwdHh8AAAAgByEiAQEBAQEBAQEBIyQlJgAAJw4dHAEBAQEBAQEBAQEBAQEBAQEBAQEBAQEBAQEBAQEBAQEBAQEBAQEBAQEBAQEBAQEBAQEBAQEBAQEBAQEBAQEBC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EwAAABkAAAAAAAAAAAAAABsAAAAPAAAAAAAAAAAAAAAbQAAAD0AAAApAKoAAAAAAAAAAAAAAIA/AAAAAAAAAAAAAIA/AAAAAAAAAAAAAAAAAAAAAAAAAAAAAAAAAAAAAAAAAAAiAAAADAAAAP////9GAAAAHAAAABAAAABFTUYrAkAAAAwAAAAAAAAADgAAABQAAAAAAAAAEAAAABQAAAA=</SignatureImage>
          <SignatureComments/>
          <WindowsVersion>10.0</WindowsVersion>
          <OfficeVersion>16.0.19725/27</OfficeVersion>
          <ApplicationVersion>16.0.19725</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2026-03-23T15:36:57Z</xd:SigningTime>
          <xd:SigningCertificate>
            <xd:Cert>
              <xd:CertDigest>
                <DigestMethod Algorithm="http://www.w3.org/2001/04/xmlenc#sha256"/>
                <DigestValue>0aowEloy7YjjQdSB3hWBY11o7kQAvKxvcwADWTPlyTI=</DigestValue>
              </xd:CertDigest>
              <xd:IssuerSerial>
                <X509IssuerName>CN=ITTI SAECA, SERIALNUMBER=RUC80028355-4, OU=Prestador Cualificado de Servicios de Confianza, O=ICPP, C=PY</X509IssuerName>
                <X509SerialNumber>387061216883208969700584112730396316537537510344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dDCCBVygAwIBAgIQJvpsDVXC/eZmfD1BxJ4mFTANBgkqhkiG9w0BAQsFADBvMQswCQYDVQQGEwJQWTErMCkGA1UECgwiTWluaXN0ZXJpbyBkZSBJbmR1c3RyaWEgeSBDb21lcmNpbzEzMDEGA1UEAwwqQXV0b3JpZGFkIENlcnRpZmljYWRvcmEgUmHDrXogZGVsIFBhcmFndWF5MB4XDTI0MDYyNjE2MDkzNloXDTMyMDYyNjE2MDkzNlowgYMxCzAJBgNVBAYTAlBZMQ0wCwYDVQQKDARJQ1BQMTgwNgYDVQQLDC9QcmVzdGFkb3IgQ3VhbGlmaWNhZG8gZGUgU2VydmljaW9zIGRlIENvbmZpYW56YTEWMBQGA1UEBRMNUlVDODAwMjgzNTUtNDETMBEGA1UEAwwKSVRUSSBTQUVDQTCCAiIwDQYJKoZIhvcNAQEBBQADggIPADCCAgoCggIBAL+Lh4XLBwNqK6CPpKVsYj0PXwE4MBiEuly7eRinkg/tiHYZ6WlMpXx9EFML9Q5IOUpoirnTL3SU9GBMv9NuPnjNCz4DcOq+BDV/FGHbg1myHB//BzhIZcPixL3x+z0g8l8BRQIWZw0uDPPj9SwiL3nR/EMzjMFGFysN68uQG0973DM4rhfpivqAyt7Ef2ZKIfKRV6usJxbuUiYXpe/ZMlUI8uslAZBJlsTgFMWbyuhMQW9Wb+ksvnU4ojnPzRnvNPNY5ROEfIs2zrPR4FYNHfWUjl4H7p/CbFytO1OhMsoqd8t2aXR8N773fiCEq8xWdhQZM7qSJGgXIIF0q9UOfzJBT3lWgJGE+i6KDY/tGVxLVI/aHlsf6wOS7YUF67FjH6WgAgiCRHrNh+frEHah7Qo2iNZBVlm584qlE6KRRnxEQY4WfPK8ryM7oAdXvtKvqxJlWwHPcx2f7xy7g0Q0tp926IC9gM8zPf8wcrnR3jZU2Gox7mktorBhkO077quPWQvwUWzOA+hDOFUZqK2jeMYqp4WnaJNppZzDLrC/3c2zGVKRde4Z8/HUXyAR5oNDu9gqPhA5AoVgnVQcVipHxIyLr6/cYIGx3tFAQ+VjWJmF3koGBYwWGN2XtNgkFCAbyRCO+PX+od9o893BXRLauaxEd5dXctGGf3pHG1+2WWUbAgMBAAGjggH1MIIB8TASBgNVHRMBAf8ECDAGAQH/AgEAMA4GA1UdDwEB/wQEAwIBBjAdBgNVHQ4EFgQU3/T+HzMX83gRcA8CwZQc4+Bc1P0wHwYDVR0jBBgwFoAUwsQR8ipoRAwAKOxM1inbkvtevdYwfQYIKwYBBQUHAQEEcTBvMD8GCCsGAQUFBzAChjNodHRwczovL3d3dy5hY3JhaXouZ292LnB5L2NydC9hY19yYWl6X3B5X3NoYTI1Ni5jcnQwLAYIKwYBBQUHMAGGIGh0dHBzOi8vb2NzcC5zZWN1cmUuaXR0aS5kaWdpdGFsMIHNBgNVHSAEgcUwgcIwgb8GA1UdIDCBtzA5BggrBgEFBQcCARYtaHR0cHM6Ly93d3cuYWNyYWl6Lmdvdi5weS9kcGMvRE9DLUlDUFAtMDEucGRmMHoGCCsGAQUFBwICMG4abFN1amV0byBhIGxhcyBjb25kaWNpb25lcyBkZSB1c28gZXhwdWVzdGFzIGVuIGxhIERlY2xhcmFjafNuIGRlIFBy4WN0aWNhcyBkZSBDZXJ0aWZpY2FjafNuIGRlIGxhIEFDIFJh7XogLSBQeTA8BgNVHR8ENTAzMDGgL6AthitodHRwOi8vd3d3LmFjcmFpei5nb3YucHkvYXJsL2FjX3JhaXpfcHkuY3JsMA0GCSqGSIb3DQEBCwUAA4ICAQB9B/MSnq0jlKSiVcuHjg/nA0L0jbGcwyVIJ3aX4TaCYPwBUu36aWxQVAUDn4FBSFxKHKG9x6z8RWAa8xDo+W6mL7zRo6oZpfB5+QLkhAjhX1NNncm9w097zWt8gZ3DIZxi+FARhtdH4WC5i8JMSsNGeR+dMeLHJeMjpQBUyDvsMf9QKNtq0K2poxAkMAW++uKg9UKkTcOo3otzQ8UJIAtKUf+L1cCYMDx71c44M6G9xqxkHxc/9IK4sqyOGtLyxeXK7O/qJwrkJc2ccyNMnzttJ+veiTu1dYBmuD2Z8KVuxKby484y1oL5qY2vJtnYkq91ZtkPJQ/6Um1pi/C0iwjBSEQoWGNIppjYwefG3lFOc2MSzjQKTaTpySPcXafn76TZcknL9IkTYI4iJcgCiNKYZY19Wv838JhzKsJwfjAdwg75oqqljgC/voDIzUkXJdRCII9qkRV7HwUAaE9e+nd7m4FVmQOOa33AXr2hkCNWMjyAee4Y/0fX2UJus9ztXht/k+jalIrV5DPaUqK/KIG5wsk9rf+KAxnpcUZdnC43iY5RORT3fuglJa8+JGLX8T/pLorvgJHQ4LO0lOj1c9buj2teXZk7GnFt/owdKSEb0dX+8xlnQw1tkJcIXopW/2PSvo+iVBhk94QJuuQNy/giMub0JSHuEH9kgWMuYbJkxQ==</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0BAAB/AAAAAAAAAAAAAAC1GgAAuQoAACBFTUYAAAEAEJIAAMMAAAAFAAAAAAAAAAAAAAAAAAAAQAYAAIQDAABYAQAAwQAAAAAAAAAAAAAAAAAAAMA/BQDo8QIACgAAABAAAAAAAAAAAAAAAEsAAAAQAAAAAAAAAAUAAAAeAAAAGAAAAAAAAAAAAAAAPgEAAIAAAAAnAAAAGAAAAAEAAAAAAAAAAAAAAAAAAAAlAAAADAAAAAEAAABMAAAAZAAAAAAAAAAAAAAAPQEAAH8AAAAAAAAAAAAAAD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9AQAAfwAAAAAAAAAAAAAAPgEAAIAAAAAhAPAAAAAAAAAAAAAAAIA/AAAAAAAAAAAAAIA/AAAAAAAAAAAAAAAAAAAAAAAAAAAAAAAAAAAAAAAAAAAlAAAADAAAAAAAAIAoAAAADAAAAAEAAAAnAAAAGAAAAAEAAAAAAAAA8PDwAAAAAAAlAAAADAAAAAEAAABMAAAAZAAAAAAAAAAAAAAAPQEAAH8AAAAAAAAAAAAAAD4BAACAAAAAIQDwAAAAAAAAAAAAAACAPwAAAAAAAAAAAACAPwAAAAAAAAAAAAAAAAAAAAAAAAAAAAAAAAAAAAAAAAAAJQAAAAwAAAAAAACAKAAAAAwAAAABAAAAJwAAABgAAAABAAAAAAAAAPDw8AAAAAAAJQAAAAwAAAABAAAATAAAAGQAAAAAAAAAAAAAAD0BAAB/AAAAAAAAAAAAAAA+AQAAgAAAACEA8AAAAAAAAAAAAAAAgD8AAAAAAAAAAAAAgD8AAAAAAAAAAAAAAAAAAAAAAAAAAAAAAAAAAAAAAAAAACUAAAAMAAAAAAAAgCgAAAAMAAAAAQAAACcAAAAYAAAAAQAAAAAAAADw8PAAAAAAACUAAAAMAAAAAQAAAEwAAABkAAAAAAAAAAAAAAA9AQAAfwAAAAAAAAAAAAAAPgEAAIAAAAAhAPAAAAAAAAAAAAAAAIA/AAAAAAAAAAAAAIA/AAAAAAAAAAAAAAAAAAAAAAAAAAAAAAAAAAAAAAAAAAAlAAAADAAAAAAAAIAoAAAADAAAAAEAAAAnAAAAGAAAAAEAAAAAAAAA////AAAAAAAlAAAADAAAAAEAAABMAAAAZAAAAAAAAAAAAAAAPQEAAH8AAAAAAAAAAAAAAD4BAACAAAAAIQDwAAAAAAAAAAAAAACAPwAAAAAAAAAAAACAPwAAAAAAAAAAAAAAAAAAAAAAAAAAAAAAAAAAAAAAAAAAJQAAAAwAAAAAAACAKAAAAAwAAAABAAAAJwAAABgAAAABAAAAAAAAAP///wAAAAAAJQAAAAwAAAABAAAATAAAAGQAAAAAAAAAAAAAAD0BAAB/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MAAAAEAAAA9wAAABEAAAAlAAAADAAAAAEAAABUAAAAhAAAAMQAAAAEAAAA9QAAABAAAAABAAAAAACsQTmOq0HEAAAABAAAAAkAAABMAAAAAAAAAAAAAAAAAAAA//////////9gAAAAMgAzAC8AMwAvADIAMAAyADYAAAAGAAAABgAAAAQAAAAGAAAABAAAAAYAAAAGAAAABgAAAAYAAABLAAAAQAAAADAAAAAFAAAAIAAAAAEAAAABAAAAEAAAAAAAAAAAAAAAPgEAAIAAAAAAAAAAAAAAAD4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AKxBOY6r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D4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1aBAPwAAAAAAAAAAmDZBPwAAJEIAAMhBJAAAACQAAADVoEA/AAAAAAAAAACYNkE/AAAkQgAAyEEEAAAAcwAAAAwAAAAAAAAADQAAABAAAAApAAAAGQ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G0AAAA9AAAAAAAAACEAAAAIAAAAYgAAAAwAAAABAAAAFQAAAAwAAAAEAAAAFQAAAAwAAAAEAAAAUQAAAFx2AAApAAAAGQAAAHoAAABGAAAAAAAAAAAAAAAAAAAAAAAAAOMAAACAAAAAUAAAAAwEAABcBAAAAHIAAAAAAAAgAMwAbQAAAD0AAAAoAAAA4wAAAIAAAAABAAgAAAAAAAAAAAAAAAAAAAAAAPkAAAAAAAAAAAAAAP///wD5+fkAm5ubAEdHRwAREREACgoKAEFBQQCUlJQA+Pj4AGRkZAA0NDQALy8vADExMQA9PT0AsbGxALq6ugBNTU0AS0tLAFlZWQB7e3sAvLy8APr6+gD8/PwAXFxcADIyMgBTU1MA8/PzAPf39wCampoAQEBAAA0NDQALCwsAhoaGAOnp6QD+/v4AnZ2dADo6OgAFBQUABgYGAK+vrwAODg4AwcHBAMLCwgAcHBwAKysrAA8PDwCjo6MA0tLSAKCgoAAICAgAcHBwAOrq6gAhISEAGRkZAH5+fgAjIyMAXl5eANDQ0AAlJSUAi4uLAF1dXQA8PDwA+/v7AObm5gAMDAwAZWVlAAkJCQASEhIA/f39AGtrawAmJiYAMzMzAGBgYABiYmIAUlJSABcXFwDk5OQAkpKSAC0tLQBtbW0AgICAAGxsbAAiIiIAfX19AFtbWwCtra0At7e3AIqKigD09PQAnJycAB4eHgC4uLgAJCQkABAQEACNjY0Ac3NzAIKCggDR0dEA5+fnAMDAwACmpqYA4+PjAGpqagDHx8cAd3d3AHl5eQDu7u4Av7+/AFFRUQATExMAV1dXAGZmZgDT09MAoaGhAHR0dACzs7MAFRUVAEVFRQA2NjYABwcHAB0dHQDc3NwAq6urAG9vbwClpaUAAwMDAM/PzwAUFBQAh4eHAMPDwwBJSUkAzc3NALa2tgCJiYkAysrKAJeXlwCpqakA29vbAHV1dQAWFhYAmZmZAENDQwBPT08AmJiYAJaWlgBOTk4Azs7OAAEBAQDIyMgA9vb2AJ+fnwBpaWkAvb29AOLi4gAaGhoA1NTUAPLy8gCqqqoAy8vLAAICAgAEBAQA39/fAO3t7QBCQkIAGBgYACwsLADa2toAf39/ADc3NwCVlZUATExMACgoKAC5ubkAzMzMAI+PjwCOjo4A2NjYALu7uwA5OTkA6OjoAHFxcQBYWFgA4eHhAFpaWgA4ODgA7OzsAMnJyQA/Pz8A19fXACkpKQB8fHwAtbW1AOXl5QCurq4AICAgAN7e3gBnZ2cAJycnADs7OwDg4OAAVFRUAJOTkwBycnIASkpKALCwsACkpKQAhISEAHp6egCBgYEAMDAwANnZ2QDx8fEA3d3dANbW1gA1NTUAKioqAKKiogBhYWEAxsbGAOvr6wDV1dUArKysAF9fXwDFxcUAxMTEAKenpwA+Pj4AdnZ2AIyMjACysrIAeHh4AB8fHwBjY2MARkZGAG5ubgBISEgA8PDwAERERACIiIgAnp6eAIODgwAbGxsAUFBQAL6+vgCoqKgA7+/vAC4uLgD19fU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w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w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X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L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5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q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u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W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D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e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4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j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WHAEBAQEBAQEcPwEBAQEBAQEBFpYBAQEBAQEBAReWAQEBAQEBAfhZAQEBAQEBAQEBAQEWnT8BAQEBAQEBAQEBAQEWnZYBAQEBAQEBAQEBomTmrYftAQEBAQEBAQEBAQEBAQEBAQEBAQEBAQFF+EUBAQEBHJ1FAQEBAQEBAQEBAQEBHJ0cAQEBAQEBnRcBAQEBAQEBAQEBAQEBAQEBAQEBAQEBAQEBAQEBAQEBAQEBAQEBAQEBAQEBAQEBAQEBAQEBAQEB+D8BAQEBAQEBAQEBAQEBAQEAAQEBAQEBAQEBAQEBAR8AAADdAQEB9pQAAE8BAQEBAU0GAAChIgEBAQEB6QAAAIIBAQEBJgAAAMEBAQEBAQEBAbAAAAAzAQEBAQEBAQEBAT0AAAAMAQEBAQEBggSgAAAAAAAAII8vFwEBAQHwAAAAAAAAAAAAAIMBAWoAAAB8AQF8AAAACAEBAQEBAQEBAQGzAAAAkgEBAYUAAAAZAQEBAQEBAQGvAAAAAAAAAAAAAADrAQEBu34AAAAAAAAAAADDAQGcMgAAAAAAAAAAAC4BAbIAAAD3AQEBAQEBAQEBAQEBAQEAAQEBAQEBAQEBAQEBAQAAAAD0AQEBZgAAAIABAQEBATcAAAAA0QEBAQEB6gAAAPUBAQEWAAAAAL0BAQEBAQEBARAAAAAmAQEBAQEBAQEBAQAAAAC4AQEBAdTXAAAAAAAAAAAAAAAAuQEBAQHsAAAAAAAAAAAAAPIBARMAAACPAQGIAAAAvgEBAQEBAQEBAboAAAAAVAEBAY0AAAB1AQEBAQEBAQE+AAAAAAAAAAAAAADqAQEBFAAAAAAAAAAAAAAAPwGwAAAAAAAAAAAAAADcAfAAAABeAQEBAQEBAQEBAQEBAQEAAQEBAQEBAQEBAQEBAQAAAABsAQEBZgAAAHUBAQEBAfIAAAAAwwEBAQEB6gAAAIkBAQEWAAAAAL0BAQEBAQEBASMGAAAAKgEBAQEBAQEBDwAAAABsAQEBih8AAAAAAAAAAAAAAAAARAEBAQEEAAAAAAAAAAAAAF0BARMAAACPAQFrAAAAALQBAQEBAQEBAbAAAAAA1QEBAR0AAAB1AQEBAQEBAQElAAAAAAAAAAAAAADzAQEBFAAAAAAAAAAAAACgRQFfAAAAAAAAAAAAAAAbAZcAAAAFAQEBAQEBAQEBAQEBAQEAAQEBAQEBAQEBAQEBAQAAAABsAQEBZgAAAHUBAQEBnAAAAAAAADABAQEB7gAAAIkBAQEWAAAAAL0BAQEBAQEBAQFJAAAAmAEBAQEBAQEBbQAAAB8BAQE/jAAAAAAAbfBksoZ5AAAAbgEBAQEEAAAAXUZGUuszfM4BARMAAACPAQEBswAAAOUBAQEBAQEBAQ0AAACsAQEBAR0AAAB1AQEBAQEBAQElAAAAq87Ozs7Oztl6AQEBFAAAAC5SZ1LrMzNYAQFfAAAAQ1JnUut8fPEBAZcAAAAFAQEBAQEBAQEBAQEBAQEAAQEBAQEBAQEBAQEBAQAAAABsAQEBZgAAAHUBAQEBiwAAAAAAAOsBAQEB7gAAAIkBAQEWAAAAAL0BAQEBAQEBAQHhAAAAdcSnp6enp6exJwAAAMUBAQHpAAAAAMO0AQEBAQHmAAAAbgEBAQEEAAAAuAEBAQEBAQEBARMAAACPAQEBMQAAAKa3p6enp6enhwAAAACGAQEBAR0AAAB1AQEBAQEBAQElAAAA5AEBAQEBAQEBAQEB0AAAAEcBAQEBAQEBAQFfAAAApQEBAQEBAQEBAZcAAAAFAQEBAQEBAQEBAQEBAQEAAQEBAQEBAQEBAQEBAQAAAABsAQEBZgAAAHUBAQEBpQAAAAAAAEEBAQEBjgAAAIkBAQEWAAAAAL0BAQEBAQEBAQEBQQAAAAAAAAAAAAAAAAAAALsBAbQAAAAATAkBAQEBAQEPAAAAbgEBAQHqAAAAEwEBAQEBAQEBARMAAACPAQEBRQAAAAAAAAAAAAAAAAAAAADcAQEBAR0AAAB1AQEBAQEBAQElAAAA5AEBAQEBAQEBAQEB0AAAADsBAQEBAQEBAQFfAAAApQEBAQEBAQEBAZcAAAAFAQEBAQEBAQEBAQEBAQEAAQEBAQEBAQEBAQEBAQAAAABsAQEBZgAAAHUBAQF/AAAAQY4AAAAqAQEBjgAAAIkBAQEWAAAAANMBAQEBAQEBAQEBmAAAAAAAAAAAAAAAAAAAdQEBAe8AAAAAFQEBAQEBAQEPAAAAbgEBAQEEAAAAEwEBAQEBAQEBARMAAACPAQEBAXYAAAAAAAAAAAAAAAAAAAsBAQEBAR0AAAB1AQEBAQEBAQElAAAA5AEBAQEBAQEBAQEB0AAAADsBAQEBAQEBAQFfAAAApQEBAQEBAQEBAZcAAAAFAQEBAQEBAQEBAQEBAQEAAQEBAQEBAQEBAQEBAQAAAABsAQEBZgAAAHUBAQFGAAAAPbIAAAATAQEBpAAAAIkBAQEWAAAAAARLuGeQsQEBAQEBkwAAAAAAAAAAAAAAAAAAYAEBAe4AAAB5AQEBAQEBAQEPAAAAbgEBAQEEAAAAEwEBAQEBAQEBARMAAACPAQEBAZ4AAAAAAAAAAAAAAAAAAJEBAQEBAR0AAAB1AQEBAQEBAQElAAAA5AEBAQEBAQEBAQEB0AAAADsBAQEBAQEBAQFfAAAApQEBAQEBAQEBAZcAAAAFAQEBAQEBAQEBAQEBAQEAAQEBAQEBAQEBAQEBAQAAAABsAQEBZgAAAHUBAQFEAAAA4QEfAAAmRQEBpAAAAIkBAQEWAAAAAAAAAAAAANJ/AQEBAXUAAADTIiIiIrIAAAAAYgEBAYwAAAA9AQEBAbQwcTqwAAAAbgEBAQEEAAAAEwEBAQEBAQEBARMAAACPAQEBARahAACg7SIiIrRaAAAAABsBAQEBAR0AAAB1AQEBAQEBAQElAAAAagEBAQEBAQEBAQEB0AAAAEcBAQEBAQEBAQFfAAAApQEBAQEBAQEBAZcAAAAFAQEBAQEBAQEBAQEBAQEAAQEBAQEBAQEBAQEBAQAAAABsAQEBZgAAAHUBAeAAAAAuAQHrAAAAwgEBpAAAAIkBAQEWAAAAAAAAAAAAAAAAfQEBAXMAAACQAQEBAcsAAAAsAQEBAScAAAAhAQEBAegAAAAAAAAAbgEBAQEEAAAAEwEBAQEBAQEBARMAAACPAQEBAQGSAAAAmQEBAQGPAAAA4wEBAQEBAR0AAAB1AQEBAQEBAQElAAAAw3Z26uzMgzABAQEB0AAAAMYBAQEBAQEBAQFfAAAApQEBAQEBAQEBAZcAAAAFAQEBAQEBAQEBAQEBAQEAAQEBAQEBAQEBAQEBAQAAAABsAQEBZgAAAIABAekAAABpAQHTAAAA6gEBpAAAAIkBAQEWAAAAAHYaEegAAAAAALEBAbEAAAC5AQEBAaUAAABUAQEBI6EAAAAdAQEBAUEAAAAAAAAAbgEBAQEEAAAAuAEBAQEBAQEBARMAAACPAQEBAQGFAAAAOQEBAQEAAAAAcgEBAQEBAR0AAAB1AQEBAQEBAQElAAAAAAAAAAAAACEBAQEB0AAAAMYBAQEBAQEBAQFfAAAApQEBAQEBAQEBAZcAAAAFAQEBAQEBAQEBAQEBAQEAAQEBAQEBAQEBAQEBAQAAAABsAQEBZgAAAIABAScAAADTAQEBRwAAAFkBpAAAAIkBAQEWAAAAANMBAQF7AAAAAKQBAQHDAAAA1AEBMAAAAAB6AQEBAXgAAACwAQEBAU8AAAAAAAAAbQEBAQEEAAAAVQEBAQEBAQEBARMAAACPAQEBAQEjeAAAQQEBAcIAAACUHAEBAQEBAR0AAAB1AQEBAQEBAQElAAAAAAAAAAAAAIEBAQEB0AAAAKwBAQEBAQEBAQFfAAAApQEBAQEBAQEBAZcAAAAFAQEBAQEBAQEBAQEBAQEAAQEBAQEBAQEBAQEBAQAAAABsAQEBZgAAAG4BFQAAANgBAQEBqgAAAI0BpAAAAIkBAQEWAAAAAL0BAQEBQgAAAAAbAQFRAAAAiAEBtQAAAC0BAQEBAegAAADFAQEBAQEBAQEBAQEBAQEBAQEEAAAAGAEBAQEBAQEBARMAAACPAQEBAQEBGAAAAGQBAREAAADMAQEBAQEBAR0AAAB1AQEBAQEBAQElAAAALd9JSUlJGNMBAQEB0AAAAL4BAQEBAQEBAQFfAAAATAEBAQEBAQEBAZcAAAAFAQEBAQEBAQEBAQEBAQEAAQEBAQEBAQEBAQEBAQAAAABsAQEBZgAAAG4BuAAAAK8BAQEB1AAAAAsBpAAAAIkBAQEWAAAAAL0BAQEBrgAAAAB/AQHBAAAAswEBmwAAAFgBAQEBAckAAAA1AQEBAQEBAQEBAQEBAQEBAQEEAAAAPQEBAQEBAQEBARMAAACPAQEBAQEBFQAAANoBFiYAAABWAQEBAQEBAR0AAAB1AQEBAQEBAQElAAAA5wEBAQEBAQEBAQEB0AAAANgBAQEBAQEBAQFfAAAApQEBAQEBAQEBAZcAAAAFAQEBAQEBAQEBAQEBAQEAAQEBAQEBAQEBAQEBAQAAAABsAQEBZgAAAEQBMgAAAJ0BAQEBARIAAACdpAAAAIkBAQEWAAAAAL0BAQEBogAAAABcAQEBRwAAAGtiAAAAAGsBAQEBAdkAAAAA4AEBAQEBAQEBAQEBAQEBAQEEAAAAPQEBAQEBAQEBARMAAACPAQEBAQEBAR8AAB8B5gAAAAABAQEBAQEBAR0AAAB1AQEBAQEBAQElAAAA5AEBAQEBAQEBAQEB0AAAANgBAQEBAQEBAQFfAAAANgEBAQEBAQEBAZcAAAAFAQEBAQEBAQEBAQEBAQEAAQEBAQEBAQEBAQEBAQAAAABsAQEBZgAAAAWyAAAApAEBAQEBAa0AAADljgAAAIkBAQEWAAAAAL0BAQEBEAAAAACCAQEBPAAAAANgAAAAGQEBAQEBAT8GAAAAWxcBAQEBAQEBAQEBAQEBAQEEAAAAOQEBAQEBAQEBARMAAACPAQEBAQEBAZgAAADbbQAAABMBAQEBAQEBAR0AAAB1AQEBAQEBAQElAAAA5AEBAQEBAQEBAQEB0AAAAC0BAQEBAQEBAQFfAAAANgEBAQEBAQEBAZcAAAAFAQEBAQEBAQEBAQEBAQEAAQEBAQEBAQEBAQEBAQAAAABsAQEBZgAAAIy4AAAA4gEBAQEBAQEgAAAtgwAAAIkBAQEWAAAAAL0BAQEB4wAAAABrAQEBwQAAAHZ5AAAAqgEBAQEBAQHRAAAAAA0JAQEBAQEBAUWGHgEBAQEEAAAAOQEBAQEBAQEBARMAAACPAQEBAQEBAdsAAADFlAAAAFcBAQEBAQEBAR0AAAB1AQEBAQEBAQElAAAA5AEBAQEBAQEBAQEB0AAAAC0BAQEBAQEBAQFfAAAAmwEBAQEBAQEBAZcAAAAFAQEBAQEBAQEBAQEBAQEAAQEBAQEBAQEBAQEBAQAAAABsAQEBZgAAAHUmAAB+IwEBAQEBAQFgAAAAWwAAAIkBAQEWAAAAAMDdhN53AAAAALkBAQEBAXcAAAAAAAAAawEBAQEBAQEBDAAAAAAnFDC61E10OScAIBcBAQEEAAAA3wEBAQEBAQEBARMAAACPAQEBAQEBAQGlAAAAAAAABgEBASMvl5eXl98AAAAp2ZeXlyScAQElAAAAVeDg4ODh2+AbAQEB0AAAAKYBAQEBAQEBAQFfAAAAmwEBAQEBAQEBAZcAAAAFAQEBAQEBAQEBAQEBAQEAAQEBAQEBAQEBAQEBAQAAAABsAQEBZgAAAAAAAAATAQEBAQEBAQGxAAAAAAAAAIkBAQEWAAAAAAAAAAAAAAAAALEBAQEBAcoAAAAAAAC8AQEBAQEBAQEB3IwAAAAAAAAAlAAAAAAAHwEBAQEEAAAASQEBAQEBAQEBARMAAACPAQEBAQEBAQHLAAAAAAAASgEBAYQAAAAAAAAAAAAAAAAAAAC8AQElAAAAAAAAAAAAAABQAQEB0AAAAE8BAQEBAQEBAQFfAAAALAEBAQEBAQEBAZcAAAAFAQEBAQEBAQEBAQEBAQEAAQEBAQEBAQEBAQEBAQAAAABsAQEBtAAAAAAAAACCAQEBAQEBAQEBpgAAAAAAAMIBAQFFAAAAAAAAAAAAAAAfggEBAQEBAZ0AAAAAAADZAQEBAQEBAQEBAZ0HAAAAAAAAAAAAAAAAEgEBAQEEAAAA2gEBAQEBAQEBARMAAACPAQEBAQEBAQHWAAAAAAAA2wEBAZkAAAAAAAAAAAAAAAAAAAAMAQElAAAAAAAAAAAAAAAYAQEB0AAAAE8BAQEBAQEBAQFfAAAALAEBAQEBAQEBAZcAAAAFAQEBAQEBAQEBAQEBAQEAAQEBAQEBAQEBAQEBAQAAAAC7AQEBAdcAAAAAodEBAQEBAQEBAQEBYl4AAAAAIBsBAQEBDAAAAAAAAAAn0rBZAQEBAQEBAQGSAAAAAEMWAQEBAQEBAQEBAQEBFbwAAAAAAAAAAL4DAQEBAQFLAAAAUAEBAQEBAQEBAUIAAAC4AQEBAQEBAQEB2AAAAAA1AQEBAdMAAAAAAAAAAAAAAAAAAACPAQFgAAAAAAAAAAAAAACLAQEBIQAAACUBAQEBAQEBAQGNAAAAxgEBAQEBAQEBAXsAAACbAQEBAQEBAQEBAQEBAQEAAQEBAQEBAQEBAQEBAVlxfyIBAQEBAQFAwcHBCQEBAQEBAQEBAQEBAUUiTcFAFgEBAQEBAUDBwcFNY2tFAQEBAQEBAQEBAQEXenFi0xsBAQEBAQEBAQEBAQEBAQHUK1qGWFpkowEBAQEBAQEWp5PVRQEBAQEBAQEBAUV6k4oXAQEBAQEBAQEBCdNiMKcCAQEBAQG0wcHBwcHBwcHBwcHBwU0CAQEBY8HBwcHBwcHBwU0/AQEBAaKTsQIBAQEBAQEBAQEBt5PWHAEBAQEBAQEBAQFNf5yW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XFcvMqQ49ymYBAQHNVL8IPwEBAQEBAQEBAQHOqBRRegEBlc8UTmsBAQEBAQGfUdDRbAEBAYQICAgICAgICAjKGwEBAQEBHK1gkrPSpMXOGwEBAQEBAQEBAVkvSakMvEp9lgEBAQEBAQEBAQEBAQEBAQEBAQEBAQEBAQEBAQEBAQEBAQEBAQEBAQEBAQEBAQEBAQEBAQEBAQEBAQEBAQEBAQEAAQEBAQEBAQEBAQEBAQEBAQEBAQEBAQEBAQEBAQEBAQEBAQEBAQEBAQEBAQEBAQEBAQEBAQEBAQEBAQEBAQEBAS+MAAAAAAAAAACOtAFHAAAAkAEBAQEBAQEBAWMAAAAAygEBXQAAADwBAQEBAQFDAAAABwEBHAAAAAAAAAAAAAAAJAEBAQE3JwAAAAAAAAAAfpgcAQEBAQEBiyYAAAAAAAAAJlgBAQEBAQEBAQEBAQEBAQEBAQEBAQEBAQEBAQEBAQEBAQEBAQEBAQEBAQEBAQEBAQEBAQEBAQEBAQEBAQEBAQEAAQEBAQEBAQEBAQEBAQEBAQEBAQEBAQEBAQEBAQEBAQEBAQEBAQEBAQEBAQEBAQEBAQEBAQEBAQEBAQEBAQEBxQAAAAAAAAAAAAAAxgGoAAAAxwEBAQEBAQEBASEAAAAAyAEBRwAAALABAQEBAXsAAAAAiQEBIgAAAAAAAAAAAAAAXwEBAsYAAAAAAAAAAAAAAAA2yAEBAQFcAAAAAAAAAAAAAADJAQEBAQEBAQEBAQEBAQEBAQEBAQEBAQEBAQEBAQEBAQEBAQEBAQEBAQEBAQEBAQEBAQEBAQEBAQEBAQEBAQEAAQEBAQEBAQEBAQEBAQEBAQEBAQEBAQEBAQEBAQEBAQEBAQEBAQEBAQEBAQEBAQEBAQEBAQEBAQEBAQEBAQFRAAAAAAAAoB9+AAAAAAHEAAAAABwBAQEBAQEBAawAAACmAQEBRwAAALABAQEBAQ4AAAAfAQEBNAAAAAAAAAAAAAAAVgEBdgAAAAAAflMNjAAAAAAALkUBAQExAAAAeD4RSJQAAAAAiAEBAQEBAQEBAQEBAQEBAQEBAQEBAQEBAQEBAQEBAQEBAQEBAQEBAQEBAQEBAQEBAQEBAQEBAQEBAQEBAQEAAQEBAQEBAQEBAQEBAQEBAQEBAQEBAQEBAQEBAQEBAQEBAQEBAQEBAQEBAQEBAQEBAQEBAQEBAQEBAQEBAbEAAAAAALx/IwEjcXAAoAEBvgAAADEBAQEBAQEBmgAAAACvAQEBRwAAALABAQEBZgAAAAC/AQEBNAAAAADAZk3BQGNjAQHCAAAAACcxAgEBAYp3AAAAALgBAQGeAKmZIwEBAaPDAAAABQEBAQEBAQEBAQEBAQEBAQEBAQEBAQEBAQEBAQEBAQEBAQEBAQEBAQEBAQEBAQEBAQEBAQEBAQEBAQEBAQEAAQEBAQEBAQEBAQEBAQEBAQEBAQEBAQEBAQEBAQEBAQEBAQEBAQEBAQEBAQEBAQEBAQEBAQEBAQEBAQEBAbYAAAAAEwEBAQEBAQG3hgEBWAAAADW4ExMTExMTuQAAAACjAQEBRwAAALABAQEBMwAAAAC6AQEBNAAAAACuAQEBAQEBAQENAAAAALsBAQEBAQEBvAAAAACaAQECXAEBAQEBAQGVAAAAAL0BAQEBAQEBAQEBAQEBAQEBAQEBAQEBAQEBAQEBAQEBAQEBAQEBAQEBAQEBAQEBAQEBAQEBAQEBAQEBAQEAAQEBAQEBAQEBAQEBAQEBAQEBAQEBAQEBAQEBAQEBAQEBAQEBAQEBAQEBAQEBAQEBAQEBAQEBAQEBAQEBAQAAAABDFwEBAQEBAQEBAQEBowAAAAAAAAAAAAAAAAAAALMBAQEBRwAAALABAQEjBgAAAG0BAQEBNAAAAACuAQEBAQEBAaMAAAAAGgEBAQEBAQEBtAAAAAC1AQEBAQEBAQEBAQEiAAAAAK0BAQEBAQEBAQEBAQEBAQEBAQEBAQEBAQEBAQEBAQEBAQEBAQEBAQEBAQEBAQEBAQEBAQEBAQEBAQEBAQEAAQEBAQEBAQEBAQEBAQEBAQEBAQEBAQEBAQEBAQEBAQEBAQEBAQEBAQEBAQEBAQEBAQEBAQEBAQEBAQEBhAAAAABzAQEBAQEBAQEBAQEBAUgAAAAAAAAAAAAAAAAAAFoBAQEBRwAAALABAQFhAAAAALEBAQEBNAAAAACuAQEBAQEBAXQAAAAAXAEBAQEBAQEBAQQAAAA4AQEBAQEBAQEBAQEhAAAAALIBAQEBAQEBAQEBAQEBAQEBAQEBAQEBAQEBAQEBAQEBAQEBAQEBAQEBAQEBAQEBAQEBAQEBAQEBAQEBAQEAAQEBAQEBAQEBAQEBAQEBAQEBAQEBAQEBAQEBAQEBAQEBAQEBAQEBAQEBAQEBAQEBAQEBAQEBAQEBAQEBqgAAAACZAQEBAQEBAQEBAQEBAaoAAAB1Eaurq6usAAAAAJYBAQEBRwAAAE4BAa0AAAAAEwEBAQEBNAAAAACuAQEBAQEBASEAAAAAWQEBAQEBAQEBAa8AAAAACQEBAQEBAQEBP2kAAAAAADQBAQEBAQEBAQEBAQEBAQEBAQEBAQEBAQEBAQEBAQEBAQEBAQEBAQEBAQEBAQEBAQEBAQEBAQEBAQEBAQEAAQEBAQEBAQEBAQEBAQEBAQEBAQEBAQEBAQEBAQEBAQEBAQEBAQEBAQEBAQEBAQEBAQEBAQEBAQEBAQEBUQAAAAAiAQEBAQEBAQEBAQEBAaMAAABBAQEBAQGkAAAAdgEBAQEBRwAAAEwtpQAAAACmAgEBAQEBNAAAAACEAQEBAQEBAVIAAAAAAQEBAQEBAQEBAZkAAAAApwEBAQEBAZ2oHwAAAAAAqQEBAQEBAQEBAQEBAQEBAQEBAQEBAQEBAQEBAQEBAQEBAQEBAQEBAQEBAQEBAQEBAQEBAQEBAQEBAQEBAQEAAQEBAQEBAQEBAQEBAQEBAQEBAQEBAQEBAQEBAQEBAQEBAQEBAQEBAQEBAQEBAQEBAQEBAQEBAQEBAQEBUgAAAACdAQEBAQEBAQEBAQEBAQEOAAAAaAEBAQIAAAAAngEBAQEBRwAAAAAAAAAAAAafAQEBAQEBNAAAAACEAQEBAQEBAUoAAAAGAQEBAQEBAQEBAX8AAAAAnwEBAQEcFKAAAAAAAAChogEBAQEBAQEBAQEBAQEBAQEBAQEBAQEBAQEBAQEBAQEBAQEBAQEBAQEBAQEBAQEBAQEBAQEBAQEBAQEBAQEAAQEBAQEBAQEBAQEBAQEBAQEBAQEBAQEBAQEBAQEBAQEBAQEBAQEBAQEBAQEBAQEBAQEBAQEBAQEBAQEBUAAAAAAbAQEBAQEBAQEBAQEBAQGXAAAAZwEBAXIAAAB+CQEBAQEBRwAAAAAAAAAAAAAAbQEBAQEBNAAAAACTAQEBAQEBAZgAAAAfAQEBAQEBAQEBATAAAAAAmQEBAZqbAAAAAAAAAEycAQEBAQEBAQEBAQEBAQEBAQEBAQEBAQEBAQEBAQEBAQEBAQEBAQEBAQEBAQEBAQEBAQEBAQEBAQEBAQEBAQEAAQEBAQEBAQEBAQEBAQEBAQEBAQEBAQEBAQEBAQEBAQEBAQEBAQEBAQEBAQEBAQEBAQEBAQEBAQEBAQEBNwAAAAA0AQEBAQEBAQEBAQEBAQEJAAAAbgEBAY4AAABLAQEBAQEBRwAAAI+QkWFIAAAAAJIBAQEBNAAAAACTAQEBAQEBAVQAAACUAQEBAQEBAQEBAZUAAAAAlQEBloAAAAAAAABBPAEBAQEBAQEBAQEBAQEBAQEBAQEBAQEBAQEBAQEBAQEBAQEBAQEBAQEBAQEBAQEBAQEBAQEBAQEBAQEBAQEBAQEAAQEBAQEBAQEBAQEBAQEBAQEBAQEBAQEBAQEBAQEBAQEBAQEBAQEBAQEBAQEBAQEBAQEBAQEBAQEBAQEBJAAAAACCAQEBAQEBAQEBAQEBAQEBgwAAAIQBWQAAAACFAQEBAQEBRwAAADwBAQEBhgAAAACHAQEBNAAAAAB/AQEBAQEBAYgAAAAAFgEBAQEBAQEBAYkAAAAAigEBiwAAAAAAjI0/AQEBAQEBAQEBAQEBAQEBAQEBAQEBAQEBAQEBAQEBAQEBAQEBAQEBAQEBAQEBAQEBAQEBAQEBAQEBAQEBAQEBAQEAAQEBAQEBAQEBAQEBAQEBAQEBAQEBAQEBAQEBAQEBAQEBAQEBAQEBAQEBAQEBAQEBAQEBAQEBAQEBAQEBegAAAABUAQEBAQEBAQEBAQEBAQEBewAAAHwBfQAAAH4BAQEBAQEBRwAAADwBAQEBAUwAAABgAQEBNAAAAAB/AQEBAQEBAWIAAAAAKgEBAQEBAQEBAXMAAAAAFgEBgAAAAACBAQEBAQEBAQEBAQEBAQEBAQEBAQEBAQEBAQEBAQEBAQEBAQEBAQEBAQEBAQEBAQEBAQEBAQEBAQEBAQEBAQEBAQEBAQEAAQEBAQEBAQEBAQEBAQEBAQEBAQEBAQEBAQEBAQEBAQEBAQEBAQEBAQEBAQEBAQEBAQEBAQEBAQEBAQEBAQUAAABuAQEBAQEBAQEBAQEBAQEBIwAAAHUBdgAAAEkBAQEBAQEBRwAAADwBAQEBAXcAAAAaAQEBNAAAAAA6AQEBAQEBARd4AAAAGAEBAQEBAQEBAXkAAAA4AQEBAAAAAFIBAQEBAQEBAQEBAQEBAQEBAQEBAQEBAQEBAQEBAQEBAQEBAQEBAQEBAQEBAQEBAQEBAQEBAQEBAQEBAQEBAQEBAQEBAQEAAQEBAQEBAQEBAQEBAQEBAQEBAQEBAQEBAQEBAQEBAQEBAQEBAQEBAQEBAQEBAQEBAQEBAQEBAQEBAQEBAWkAAAAAagEBAQEBAQFrbAEBAQEBAW0AAAA6AAAAAGQBAQEBAQEBRwAAADwBAQEBAW4AAABvAQEBNAAAAAA6AQEBAQEBAQFwAAAAAHEBAQEBAQEBcgAAAABzAQEBAAAAAHQBAQEBAQEBAQEBAQEBAQEBAQEBAQEBAQEBAQEBAQEBAQEBAQEBAQEBAQEBAQEBAQEBAQEBAQEBAQEBAQEBAQEBAQEBAQEAAQEBAQEBAQEBAQEBAQEBAQEBAQEBAQEBAQEBAQEBAQEBAQEBAQEBAQEBAQEBAQEBAQEBAQEBAQEBAQEBAVkmAAAAABRFAQEBFlonWwEBAQEBAVwAAABdAAAAXgEBAQEBAQEBRwAAAF8BAQEBYAAAAABhAQEBNAAAAABiAQEBAQEBAQFjAAAAADJkAQEBAQFlAAAAAABmAQEBLAAAAGcBAQEBAWgaAQEBAQEBAQEBAQEBAQEBAQEBAQEBAQEBAQEBAQEBAQEBAQEBAQEBAQEBAQEBAQEBAQEBAQEBAQEBAQEBAQEAAQEBAQEBAQEBAQEBAQEBAQEBAQEBAQEBAQEBAQEBAQEBAQEBAQEBAQEBAQEBAQEBAQEBAQEBAQEBAQEBAQEvAAAAAABBEkIEQwAARAEBAQEBAUUGAAAAAAAARgEBAQEBAQEBRwAAAEhJSktMAAAAAABNAQEBNAAAAAAwAQEBAQEBAQEBTgAAAAAAT1BRUlMAAAAAADMBAQEBVAAAAABVVldYDQAANAEBAQEBAQEBAQEBAQEBAQEBAQEBAQEBAQEBAQEBAQEBAQEBAQEBAQEBAQEBAQEBAQEBAQEBAQEBAQEBAQEAAQEBAQEBAQEBAQEBAQEBAQEBAQEBAQEBAQEBAQEBAQEBAQEBAQEBAQEBAQEBAQEBAQEBAQEBAQEBAQEBAQEBNwAAAAAAAAAAAAAAOAEBAQEBAQE5AAAAAAAAOgEBAQEBAQEBOwAAAAAAAAAAAAAAADwBAQEBNAAAAAAwAQEBAQEBAQEBAT0AAAAAAAAAAAAAAAAAPgEBAQEBPzYAAAAAAAAAAAAAQAEBAQEBAQEBAQEBAQEBAQEBAQEBAQEBAQEBAQEBAQEBAQEBAQEBAQEBAQEBAQEBAQEBAQEBAQEBAQEBAQEAAQEBAQEBAQEBAQEBAQEBAQEBAQEBAQEBAQEBAQEBAQEBAQEBAQEBAQEBAQEBAQEBAQEBAQEBAQEBAQEBAQEBASgpAAAAAAAAAAAgKgEBAQEBAQErAAAAAAAsAQEBAQEBAQEBLQAAAAAAAAAAAAAuLwEBAQEBIgAAAAAwAQEBAQEBAQEBAQExMgAAAAAAAAAAAAAzAQEBAQEBATQ1AAAAAAAAAAA2IwEBAQEBAQEBAQEBAQEBAQEBAQEBAQEBAQEBAQEBAQEBAQEBAQEBAQEBAQEBAQEBAQEBAQEBAQEBAQEBAQEAAQEBAQEBAQEBAQEBAQEBAQEBAQEBAQEBAQEBAQEBAQEBAQEBAQEBAQEBAQEBAQEBAQEBAQEBAQEBAQEBAQEBAQECAwQFAAAGBwgJAQEBAQEBAQEBCgsMDQ4PAQEBAQEBAQEBEBESEhISEhITFBUWAQEBAQEBFxgZDRobAQEBAQEBAQEBAQEBHB0eHwAAACAHISIBAQEBAQEBAQEjJCUmAAAnDh0c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R0RJQwMAAAAiAAAADAAAAP////8iAAAADAAAAP////8lAAAADAAAAA0AAIAoAAAADAAAAAQAAAAiAAAADAAAAP////8iAAAADAAAAP7///8nAAAAGAAAAAQAAAAAAAAA////AAAAAAAlAAAADAAAAAQAAABMAAAAZAAAAAAAAABQAAAAPQEAAHwAAAAAAAAAUAAAAD4BAAAtAAAAIQDwAAAAAAAAAAAAAACAPwAAAAAAAAAAAACAPwAAAAAAAAAAAAAAAAAAAAAAAAAAAAAAAAAAAAAAAAAAJQAAAAwAAAAAAACAKAAAAAwAAAAEAAAAJwAAABgAAAAEAAAAAAAAAP///wAAAAAAJQAAAAwAAAAEAAAATAAAAGQAAAAJAAAAUAAAAP8AAABcAAAACQAAAFAAAAD3AAAADQAAACEA8AAAAAAAAAAAAAAAgD8AAAAAAAAAAAAAgD8AAAAAAAAAAAAAAAAAAAAAAAAAAAAAAAAAAAAAAAAAACUAAAAMAAAAAAAAgCgAAAAMAAAABAAAACcAAAAYAAAABAAAAAAAAAD///8AAAAAACUAAAAMAAAABAAAAEwAAABkAAAACQAAAGAAAAD/AAAAbAAAAAkAAABgAAAA9wAAAA0AAAAhAPAAAAAAAAAAAAAAAIA/AAAAAAAAAAAAAIA/AAAAAAAAAAAAAAAAAAAAAAAAAAAAAAAAAAAAAAAAAAAlAAAADAAAAAAAAIAoAAAADAAAAAQAAAAlAAAADAAAAAEAAAAYAAAADAAAAAAAAAASAAAADAAAAAEAAAAeAAAAGAAAAAkAAABgAAAAAAEAAG0AAAAlAAAADAAAAAEAAABUAAAAnAAAAAoAAABgAAAAVAAAAGwAAAABAAAAAACsQTmOq0EKAAAAYAAAAA0AAABMAAAAAAAAAAAAAAAAAAAA//////////9oAAAAUgBlAHAAcgBlAHMAZQBuAHQAYQBuAHQAZQAAAAcAAAAGAAAABwAAAAQAAAAGAAAABQAAAAYAAAAHAAAABAAAAAYAAAAHAAAABAAAAAYAAABLAAAAQAAAADAAAAAFAAAAIAAAAAEAAAABAAAAEAAAAAAAAAAAAAAAPgEAAIAAAAAAAAAAAAAAAD4BAACAAAAAJQAAAAwAAAACAAAAJwAAABgAAAAEAAAAAAAAAP///wAAAAAAJQAAAAwAAAAEAAAATAAAAGQAAAAJAAAAcAAAADQBAAB8AAAACQAAAHAAAAAsAQAADQAAACEA8AAAAAAAAAAAAAAAgD8AAAAAAAAAAAAAgD8AAAAAAAAAAAAAAAAAAAAAAAAAAAAAAAAAAAAAAAAAACUAAAAMAAAAAAAAgCgAAAAMAAAABAAAACUAAAAMAAAAAQAAABgAAAAMAAAAAAAAABIAAAAMAAAAAQAAABYAAAAMAAAAAAAAAFQAAACAAQAACgAAAHAAAAAzAQAAfAAAAAEAAAAAAKxBOY6rQQoAAABwAAAAMwAAAEwAAAAEAAAACQAAAHAAAAA1AQAAfQAAALQAAABGAGkAcgBtAGEAZABvACAAcABvAHIAOgAgAEMAQQBSAEwATwBTACAARgBSAEEATgBDAEkAUwBDAE8AIABJAE0AUABBAEcATABJAEEAVABFAEwATABJACAAQgBBAFIARQBJAFIATwAAAAYAAAADAAAABAAAAAkAAAAGAAAABwAAAAcAAAADAAAABwAAAAcAAAAEAAAAAwAAAAMAAAAHAAAABwAAAAcAAAAFAAAACQAAAAYAAAADAAAABgAAAAcAAAAHAAAACAAAAAcAAAADAAAABgAAAAcAAAAJAAAAAwAAAAMAAAAKAAAABgAAAAcAAAAIAAAABQAAAAMAAAAHAAAABQAAAAYAAAAFAAAABQAAAAMAAAADAAAABwAAAAcAAAAHAAAABgAAAAMAAAAHAAAACQAAABYAAAAMAAAAAAAAACUAAAAMAAAAAgAAAA4AAAAUAAAAAAAAABAAAAAUAAAA</Object>
  <Object Id="idInvalidSigLnImg">AQAAAGwAAAAAAAAAAAAAAD0BAAB/AAAAAAAAAAAAAAC1GgAAuQoAACBFTUYAAAEAgJcAAMoAAAAFAAAAAAAAAAAAAAAAAAAAQAYAAIQDAABYAQAAwQAAAAAAAAAAAAAAAAAAAMA/BQDo8QIACgAAABAAAAAAAAAAAAAAAEsAAAAQAAAAAAAAAAUAAAAeAAAAGAAAAAAAAAAAAAAAPgEAAIAAAAAnAAAAGAAAAAEAAAAAAAAAAAAAAAAAAAAlAAAADAAAAAEAAABMAAAAZAAAAAAAAAAAAAAAPQEAAH8AAAAAAAAAAAAAAD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9AQAAfwAAAAAAAAAAAAAAPgEAAIAAAAAhAPAAAAAAAAAAAAAAAIA/AAAAAAAAAAAAAIA/AAAAAAAAAAAAAAAAAAAAAAAAAAAAAAAAAAAAAAAAAAAlAAAADAAAAAAAAIAoAAAADAAAAAEAAAAnAAAAGAAAAAEAAAAAAAAA8PDwAAAAAAAlAAAADAAAAAEAAABMAAAAZAAAAAAAAAAAAAAAPQEAAH8AAAAAAAAAAAAAAD4BAACAAAAAIQDwAAAAAAAAAAAAAACAPwAAAAAAAAAAAACAPwAAAAAAAAAAAAAAAAAAAAAAAAAAAAAAAAAAAAAAAAAAJQAAAAwAAAAAAACAKAAAAAwAAAABAAAAJwAAABgAAAABAAAAAAAAAPDw8AAAAAAAJQAAAAwAAAABAAAATAAAAGQAAAAAAAAAAAAAAD0BAAB/AAAAAAAAAAAAAAA+AQAAgAAAACEA8AAAAAAAAAAAAAAAgD8AAAAAAAAAAAAAgD8AAAAAAAAAAAAAAAAAAAAAAAAAAAAAAAAAAAAAAAAAACUAAAAMAAAAAAAAgCgAAAAMAAAAAQAAACcAAAAYAAAAAQAAAAAAAADw8PAAAAAAACUAAAAMAAAAAQAAAEwAAABkAAAAAAAAAAAAAAA9AQAAfwAAAAAAAAAAAAAAPgEAAIAAAAAhAPAAAAAAAAAAAAAAAIA/AAAAAAAAAAAAAIA/AAAAAAAAAAAAAAAAAAAAAAAAAAAAAAAAAAAAAAAAAAAlAAAADAAAAAAAAIAoAAAADAAAAAEAAAAnAAAAGAAAAAEAAAAAAAAA////AAAAAAAlAAAADAAAAAEAAABMAAAAZAAAAAAAAAAAAAAAPQEAAH8AAAAAAAAAAAAAAD4BAACAAAAAIQDwAAAAAAAAAAAAAACAPwAAAAAAAAAAAACAPwAAAAAAAAAAAAAAAAAAAAAAAAAAAAAAAAAAAAAAAAAAJQAAAAwAAAAAAACAKAAAAAwAAAABAAAAJwAAABgAAAABAAAAAAAAAP///wAAAAAAJQAAAAwAAAABAAAATAAAAGQAAAAAAAAAAAAAAD0BAAB/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cgAAABEAAAAlAAAADAAAAAEAAABUAAAAqAAAACMAAAAEAAAAcAAAABAAAAABAAAAAACsQTmOq0EjAAAABAAAAA8AAABMAAAAAAAAAAAAAAAAAAAA//////////9sAAAARgBpAHIAbQBhACAAbgBvACAAdgDhAGwAaQBkAGEAAAAGAAAAAwAAAAQAAAAJAAAABgAAAAMAAAAHAAAABwAAAAMAAAAFAAAABgAAAAMAAAADAAAABwAAAAYAAABLAAAAQAAAADAAAAAFAAAAIAAAAAEAAAABAAAAEAAAAAAAAAAAAAAAPgEAAIAAAAAAAAAAAAAAAD4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AKxBOY6r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D4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1aBAPwAAAAAAAAAAmDZBPwAAJEIAAMhBJAAAACQAAADVoEA/AAAAAAAAAACYNkE/AAAkQgAAyEEEAAAAcwAAAAwAAAAAAAAADQAAABAAAAApAAAAGQ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G0AAAA9AAAAAAAAACEAAAAIAAAAYgAAAAwAAAABAAAAFQAAAAwAAAAEAAAAFQAAAAwAAAAEAAAAUQAAAFx2AAApAAAAGQAAAHoAAABGAAAAAAAAAAAAAAAAAAAAAAAAAOMAAACAAAAAUAAAAAwEAABcBAAAAHIAAAAAAAAgAMwAbQAAAD0AAAAoAAAA4wAAAIAAAAABAAgAAAAAAAAAAAAAAAAAAAAAAPkAAAAAAAAAAAAAAP///wD5+fkAm5ubAEdHRwAREREACgoKAEFBQQCUlJQA+Pj4AGRkZAA0NDQALy8vADExMQA9PT0AsbGxALq6ugBNTU0AS0tLAFlZWQB7e3sAvLy8APr6+gD8/PwAXFxcADIyMgBTU1MA8/PzAPf39wCampoAQEBAAA0NDQALCwsAhoaGAOnp6QD+/v4AnZ2dADo6OgAFBQUABgYGAK+vrwAODg4AwcHBAMLCwgAcHBwAKysrAA8PDwCjo6MA0tLSAKCgoAAICAgAcHBwAOrq6gAhISEAGRkZAH5+fgAjIyMAXl5eANDQ0AAlJSUAi4uLAF1dXQA8PDwA+/v7AObm5gAMDAwAZWVlAAkJCQASEhIA/f39AGtrawAmJiYAMzMzAGBgYABiYmIAUlJSABcXFwDk5OQAkpKSAC0tLQBtbW0AgICAAGxsbAAiIiIAfX19AFtbWwCtra0At7e3AIqKigD09PQAnJycAB4eHgC4uLgAJCQkABAQEACNjY0Ac3NzAIKCggDR0dEA5+fnAMDAwACmpqYA4+PjAGpqagDHx8cAd3d3AHl5eQDu7u4Av7+/AFFRUQATExMAV1dXAGZmZgDT09MAoaGhAHR0dACzs7MAFRUVAEVFRQA2NjYABwcHAB0dHQDc3NwAq6urAG9vbwClpaUAAwMDAM/PzwAUFBQAh4eHAMPDwwBJSUkAzc3NALa2tgCJiYkAysrKAJeXlwCpqakA29vbAHV1dQAWFhYAmZmZAENDQwBPT08AmJiYAJaWlgBOTk4Azs7OAAEBAQDIyMgA9vb2AJ+fnwBpaWkAvb29AOLi4gAaGhoA1NTUAPLy8gCqqqoAy8vLAAICAgAEBAQA39/fAO3t7QBCQkIAGBgYACwsLADa2toAf39/ADc3NwCVlZUATExMACgoKAC5ubkAzMzMAI+PjwCOjo4A2NjYALu7uwA5OTkA6OjoAHFxcQBYWFgA4eHhAFpaWgA4ODgA7OzsAMnJyQA/Pz8A19fXACkpKQB8fHwAtbW1AOXl5QCurq4AICAgAN7e3gBnZ2cAJycnADs7OwDg4OAAVFRUAJOTkwBycnIASkpKALCwsACkpKQAhISEAHp6egCBgYEAMDAwANnZ2QDx8fEA3d3dANbW1gA1NTUAKioqAKKiogBhYWEAxsbGAOvr6wDV1dUArKysAF9fXwDFxcUAxMTEAKenpwA+Pj4AdnZ2AIyMjACysrIAeHh4AB8fHwBjY2MARkZGAG5ubgBISEgA8PDwAERERACIiIgAnp6eAIODgwAbGxsAUFBQAL6+vgCoqKgA7+/vAC4uLgD19fU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w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w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X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L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5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q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u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W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D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e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4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Gj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WHAEBAQEBAQEcPwEBAQEBAQEBFpYBAQEBAQEBAReWAQEBAQEBAfhZAQEBAQEBAQEBAQEWnT8BAQEBAQEBAQEBAQEWnZYBAQEBAQEBAQEBomTmrYftAQEBAQEBAQEBAQEBAQEBAQEBAQEBAQFF+EUBAQEBHJ1FAQEBAQEBAQEBAQEBHJ0cAQEBAQEBnRcBAQEBAQEBAQEBAQEBAQEBAQEBAQEBAQEBAQEBAQEBAQEBAQEBAQEBAQEBAQEBAQEBAQEBAQEB+D8BAQEBAQEBAQEBAQEBAQEAAQEBAQEBAQEBAQEBAR8AAADdAQEB9pQAAE8BAQEBAU0GAAChIgEBAQEB6QAAAIIBAQEBJgAAAMEBAQEBAQEBAbAAAAAzAQEBAQEBAQEBAT0AAAAMAQEBAQEBggSgAAAAAAAAII8vFwEBAQHwAAAAAAAAAAAAAIMBAWoAAAB8AQF8AAAACAEBAQEBAQEBAQGzAAAAkgEBAYUAAAAZAQEBAQEBAQGvAAAAAAAAAAAAAADrAQEBu34AAAAAAAAAAADDAQGcMgAAAAAAAAAAAC4BAbIAAAD3AQEBAQEBAQEBAQEBAQEAAQEBAQEBAQEBAQEBAQAAAAD0AQEBZgAAAIABAQEBATcAAAAA0QEBAQEB6gAAAPUBAQEWAAAAAL0BAQEBAQEBARAAAAAmAQEBAQEBAQEBAQAAAAC4AQEBAdTXAAAAAAAAAAAAAAAAuQEBAQHsAAAAAAAAAAAAAPIBARMAAACPAQGIAAAAvgEBAQEBAQEBAboAAAAAVAEBAY0AAAB1AQEBAQEBAQE+AAAAAAAAAAAAAADqAQEBFAAAAAAAAAAAAAAAPwGwAAAAAAAAAAAAAADcAfAAAABeAQEBAQEBAQEBAQEBAQEAAQEBAQEBAQEBAQEBAQAAAABsAQEBZgAAAHUBAQEBAfIAAAAAwwEBAQEB6gAAAIkBAQEWAAAAAL0BAQEBAQEBASMGAAAAKgEBAQEBAQEBDwAAAABsAQEBih8AAAAAAAAAAAAAAAAARAEBAQEEAAAAAAAAAAAAAF0BARMAAACPAQFrAAAAALQBAQEBAQEBAbAAAAAA1QEBAR0AAAB1AQEBAQEBAQElAAAAAAAAAAAAAADzAQEBFAAAAAAAAAAAAACgRQFfAAAAAAAAAAAAAAAbAZcAAAAFAQEBAQEBAQEBAQEBAQEAAQEBAQEBAQEBAQEBAQAAAABsAQEBZgAAAHUBAQEBnAAAAAAAADABAQEB7gAAAIkBAQEWAAAAAL0BAQEBAQEBAQFJAAAAmAEBAQEBAQEBbQAAAB8BAQE/jAAAAAAAbfBksoZ5AAAAbgEBAQEEAAAAXUZGUuszfM4BARMAAACPAQEBswAAAOUBAQEBAQEBAQ0AAACsAQEBAR0AAAB1AQEBAQEBAQElAAAAq87Ozs7Oztl6AQEBFAAAAC5SZ1LrMzNYAQFfAAAAQ1JnUut8fPEBAZcAAAAFAQEBAQEBAQEBAQEBAQEAAQEBAQEBAQEBAQEBAQAAAABsAQEBZgAAAHUBAQEBiwAAAAAAAOsBAQEB7gAAAIkBAQEWAAAAAL0BAQEBAQEBAQHhAAAAdcSnp6enp6exJwAAAMUBAQHpAAAAAMO0AQEBAQHmAAAAbgEBAQEEAAAAuAEBAQEBAQEBARMAAACPAQEBMQAAAKa3p6enp6enhwAAAACGAQEBAR0AAAB1AQEBAQEBAQElAAAA5AEBAQEBAQEBAQEB0AAAAEcBAQEBAQEBAQFfAAAApQEBAQEBAQEBAZcAAAAFAQEBAQEBAQEBAQEBAQEAAQEBAQEBAQEBAQEBAQAAAABsAQEBZgAAAHUBAQEBpQAAAAAAAEEBAQEBjgAAAIkBAQEWAAAAAL0BAQEBAQEBAQEBQQAAAAAAAAAAAAAAAAAAALsBAbQAAAAATAkBAQEBAQEPAAAAbgEBAQHqAAAAEwEBAQEBAQEBARMAAACPAQEBRQAAAAAAAAAAAAAAAAAAAADcAQEBAR0AAAB1AQEBAQEBAQElAAAA5AEBAQEBAQEBAQEB0AAAADsBAQEBAQEBAQFfAAAApQEBAQEBAQEBAZcAAAAFAQEBAQEBAQEBAQEBAQEAAQEBAQEBAQEBAQEBAQAAAABsAQEBZgAAAHUBAQF/AAAAQY4AAAAqAQEBjgAAAIkBAQEWAAAAANMBAQEBAQEBAQEBmAAAAAAAAAAAAAAAAAAAdQEBAe8AAAAAFQEBAQEBAQEPAAAAbgEBAQEEAAAAEwEBAQEBAQEBARMAAACPAQEBAXYAAAAAAAAAAAAAAAAAAAsBAQEBAR0AAAB1AQEBAQEBAQElAAAA5AEBAQEBAQEBAQEB0AAAADsBAQEBAQEBAQFfAAAApQEBAQEBAQEBAZcAAAAFAQEBAQEBAQEBAQEBAQEAAQEBAQEBAQEBAQEBAQAAAABsAQEBZgAAAHUBAQFGAAAAPbIAAAATAQEBpAAAAIkBAQEWAAAAAARLuGeQsQEBAQEBkwAAAAAAAAAAAAAAAAAAYAEBAe4AAAB5AQEBAQEBAQEPAAAAbgEBAQEEAAAAEwEBAQEBAQEBARMAAACPAQEBAZ4AAAAAAAAAAAAAAAAAAJEBAQEBAR0AAAB1AQEBAQEBAQElAAAA5AEBAQEBAQEBAQEB0AAAADsBAQEBAQEBAQFfAAAApQEBAQEBAQEBAZcAAAAFAQEBAQEBAQEBAQEBAQEAAQEBAQEBAQEBAQEBAQAAAABsAQEBZgAAAHUBAQFEAAAA4QEfAAAmRQEBpAAAAIkBAQEWAAAAAAAAAAAAANJ/AQEBAXUAAADTIiIiIrIAAAAAYgEBAYwAAAA9AQEBAbQwcTqwAAAAbgEBAQEEAAAAEwEBAQEBAQEBARMAAACPAQEBARahAACg7SIiIrRaAAAAABsBAQEBAR0AAAB1AQEBAQEBAQElAAAAagEBAQEBAQEBAQEB0AAAAEcBAQEBAQEBAQFfAAAApQEBAQEBAQEBAZcAAAAFAQEBAQEBAQEBAQEBAQEAAQEBAQEBAQEBAQEBAQAAAABsAQEBZgAAAHUBAeAAAAAuAQHrAAAAwgEBpAAAAIkBAQEWAAAAAAAAAAAAAAAAfQEBAXMAAACQAQEBAcsAAAAsAQEBAScAAAAhAQEBAegAAAAAAAAAbgEBAQEEAAAAEwEBAQEBAQEBARMAAACPAQEBAQGSAAAAmQEBAQGPAAAA4wEBAQEBAR0AAAB1AQEBAQEBAQElAAAAw3Z26uzMgzABAQEB0AAAAMYBAQEBAQEBAQFfAAAApQEBAQEBAQEBAZcAAAAFAQEBAQEBAQEBAQEBAQEAAQEBAQEBAQEBAQEBAQAAAABsAQEBZgAAAIABAekAAABpAQHTAAAA6gEBpAAAAIkBAQEWAAAAAHYaEegAAAAAALEBAbEAAAC5AQEBAaUAAABUAQEBI6EAAAAdAQEBAUEAAAAAAAAAbgEBAQEEAAAAuAEBAQEBAQEBARMAAACPAQEBAQGFAAAAOQEBAQEAAAAAcgEBAQEBAR0AAAB1AQEBAQEBAQElAAAAAAAAAAAAACEBAQEB0AAAAMYBAQEBAQEBAQFfAAAApQEBAQEBAQEBAZcAAAAFAQEBAQEBAQEBAQEBAQEAAQEBAQEBAQEBAQEBAQAAAABsAQEBZgAAAIABAScAAADTAQEBRwAAAFkBpAAAAIkBAQEWAAAAANMBAQF7AAAAAKQBAQHDAAAA1AEBMAAAAAB6AQEBAXgAAACwAQEBAU8AAAAAAAAAbQEBAQEEAAAAVQEBAQEBAQEBARMAAACPAQEBAQEjeAAAQQEBAcIAAACUHAEBAQEBAR0AAAB1AQEBAQEBAQElAAAAAAAAAAAAAIEBAQEB0AAAAKwBAQEBAQEBAQFfAAAApQEBAQEBAQEBAZcAAAAFAQEBAQEBAQEBAQEBAQEAAQEBAQEBAQEBAQEBAQAAAABsAQEBZgAAAG4BFQAAANgBAQEBqgAAAI0BpAAAAIkBAQEWAAAAAL0BAQEBQgAAAAAbAQFRAAAAiAEBtQAAAC0BAQEBAegAAADFAQEBAQEBAQEBAQEBAQEBAQEEAAAAGAEBAQEBAQEBARMAAACPAQEBAQEBGAAAAGQBAREAAADMAQEBAQEBAR0AAAB1AQEBAQEBAQElAAAALd9JSUlJGNMBAQEB0AAAAL4BAQEBAQEBAQFfAAAATAEBAQEBAQEBAZcAAAAFAQEBAQEBAQEBAQEBAQEAAQEBAQEBAQEBAQEBAQAAAABsAQEBZgAAAG4BuAAAAK8BAQEB1AAAAAsBpAAAAIkBAQEWAAAAAL0BAQEBrgAAAAB/AQHBAAAAswEBmwAAAFgBAQEBAckAAAA1AQEBAQEBAQEBAQEBAQEBAQEEAAAAPQEBAQEBAQEBARMAAACPAQEBAQEBFQAAANoBFiYAAABWAQEBAQEBAR0AAAB1AQEBAQEBAQElAAAA5wEBAQEBAQEBAQEB0AAAANgBAQEBAQEBAQFfAAAApQEBAQEBAQEBAZcAAAAFAQEBAQEBAQEBAQEBAQEAAQEBAQEBAQEBAQEBAQAAAABsAQEBZgAAAEQBMgAAAJ0BAQEBARIAAACdpAAAAIkBAQEWAAAAAL0BAQEBogAAAABcAQEBRwAAAGtiAAAAAGsBAQEBAdkAAAAA4AEBAQEBAQEBAQEBAQEBAQEEAAAAPQEBAQEBAQEBARMAAACPAQEBAQEBAR8AAB8B5gAAAAABAQEBAQEBAR0AAAB1AQEBAQEBAQElAAAA5AEBAQEBAQEBAQEB0AAAANgBAQEBAQEBAQFfAAAANgEBAQEBAQEBAZcAAAAFAQEBAQEBAQEBAQEBAQEAAQEBAQEBAQEBAQEBAQAAAABsAQEBZgAAAAWyAAAApAEBAQEBAa0AAADljgAAAIkBAQEWAAAAAL0BAQEBEAAAAACCAQEBPAAAAANgAAAAGQEBAQEBAT8GAAAAWxcBAQEBAQEBAQEBAQEBAQEEAAAAOQEBAQEBAQEBARMAAACPAQEBAQEBAZgAAADbbQAAABMBAQEBAQEBAR0AAAB1AQEBAQEBAQElAAAA5AEBAQEBAQEBAQEB0AAAAC0BAQEBAQEBAQFfAAAANgEBAQEBAQEBAZcAAAAFAQEBAQEBAQEBAQEBAQEAAQEBAQEBAQEBAQEBAQAAAABsAQEBZgAAAIy4AAAA4gEBAQEBAQEgAAAtgwAAAIkBAQEWAAAAAL0BAQEB4wAAAABrAQEBwQAAAHZ5AAAAqgEBAQEBAQHRAAAAAA0JAQEBAQEBAUWGHgEBAQEEAAAAOQEBAQEBAQEBARMAAACPAQEBAQEBAdsAAADFlAAAAFcBAQEBAQEBAR0AAAB1AQEBAQEBAQElAAAA5AEBAQEBAQEBAQEB0AAAAC0BAQEBAQEBAQFfAAAAmwEBAQEBAQEBAZcAAAAFAQEBAQEBAQEBAQEBAQEAAQEBAQEBAQEBAQEBAQAAAABsAQEBZgAAAHUmAAB+IwEBAQEBAQFgAAAAWwAAAIkBAQEWAAAAAMDdhN53AAAAALkBAQEBAXcAAAAAAAAAawEBAQEBAQEBDAAAAAAnFDC61E10OScAIBcBAQEEAAAA3wEBAQEBAQEBARMAAACPAQEBAQEBAQGlAAAAAAAABgEBASMvl5eXl98AAAAp2ZeXlyScAQElAAAAVeDg4ODh2+AbAQEB0AAAAKYBAQEBAQEBAQFfAAAAmwEBAQEBAQEBAZcAAAAFAQEBAQEBAQEBAQEBAQEAAQEBAQEBAQEBAQEBAQAAAABsAQEBZgAAAAAAAAATAQEBAQEBAQGxAAAAAAAAAIkBAQEWAAAAAAAAAAAAAAAAALEBAQEBAcoAAAAAAAC8AQEBAQEBAQEB3IwAAAAAAAAAlAAAAAAAHwEBAQEEAAAASQEBAQEBAQEBARMAAACPAQEBAQEBAQHLAAAAAAAASgEBAYQAAAAAAAAAAAAAAAAAAAC8AQElAAAAAAAAAAAAAABQAQEB0AAAAE8BAQEBAQEBAQFfAAAALAEBAQEBAQEBAZcAAAAFAQEBAQEBAQEBAQEBAQEAAQEBAQEBAQEBAQEBAQAAAABsAQEBtAAAAAAAAACCAQEBAQEBAQEBpgAAAAAAAMIBAQFFAAAAAAAAAAAAAAAfggEBAQEBAZ0AAAAAAADZAQEBAQEBAQEBAZ0HAAAAAAAAAAAAAAAAEgEBAQEEAAAA2gEBAQEBAQEBARMAAACPAQEBAQEBAQHWAAAAAAAA2wEBAZkAAAAAAAAAAAAAAAAAAAAMAQElAAAAAAAAAAAAAAAYAQEB0AAAAE8BAQEBAQEBAQFfAAAALAEBAQEBAQEBAZcAAAAFAQEBAQEBAQEBAQEBAQEAAQEBAQEBAQEBAQEBAQAAAAC7AQEBAdcAAAAAodEBAQEBAQEBAQEBYl4AAAAAIBsBAQEBDAAAAAAAAAAn0rBZAQEBAQEBAQGSAAAAAEMWAQEBAQEBAQEBAQEBFbwAAAAAAAAAAL4DAQEBAQFLAAAAUAEBAQEBAQEBAUIAAAC4AQEBAQEBAQEB2AAAAAA1AQEBAdMAAAAAAAAAAAAAAAAAAACPAQFgAAAAAAAAAAAAAACLAQEBIQAAACUBAQEBAQEBAQGNAAAAxgEBAQEBAQEBAXsAAACbAQEBAQEBAQEBAQEBAQEAAQEBAQEBAQEBAQEBAVlxfyIBAQEBAQFAwcHBCQEBAQEBAQEBAQEBAUUiTcFAFgEBAQEBAUDBwcFNY2tFAQEBAQEBAQEBAQEXenFi0xsBAQEBAQEBAQEBAQEBAQHUK1qGWFpkowEBAQEBAQEWp5PVRQEBAQEBAQEBAUV6k4oXAQEBAQEBAQEBCdNiMKcCAQEBAQG0wcHBwcHBwcHBwcHBwU0CAQEBY8HBwcHBwcHBwU0/AQEBAaKTsQIBAQEBAQEBAQEBt5PWHAEBAQEBAQEBAQFNf5yW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XFcvMqQ49ymYBAQHNVL8IPwEBAQEBAQEBAQHOqBRRegEBlc8UTmsBAQEBAQGfUdDRbAEBAYQICAgICAgICAjKGwEBAQEBHK1gkrPSpMXOGwEBAQEBAQEBAVkvSakMvEp9lgEBAQEBAQEBAQEBAQEBAQEBAQEBAQEBAQEBAQEBAQEBAQEBAQEBAQEBAQEBAQEBAQEBAQEBAQEBAQEBAQEBAQEAAQEBAQEBAQEBAQEBAQEBAQEBAQEBAQEBAQEBAQEBAQEBAQEBAQEBAQEBAQEBAQEBAQEBAQEBAQEBAQEBAQEBAS+MAAAAAAAAAACOtAFHAAAAkAEBAQEBAQEBAWMAAAAAygEBXQAAADwBAQEBAQFDAAAABwEBHAAAAAAAAAAAAAAAJAEBAQE3JwAAAAAAAAAAfpgcAQEBAQEBiyYAAAAAAAAAJlgBAQEBAQEBAQEBAQEBAQEBAQEBAQEBAQEBAQEBAQEBAQEBAQEBAQEBAQEBAQEBAQEBAQEBAQEBAQEBAQEBAQEAAQEBAQEBAQEBAQEBAQEBAQEBAQEBAQEBAQEBAQEBAQEBAQEBAQEBAQEBAQEBAQEBAQEBAQEBAQEBAQEBAQEBxQAAAAAAAAAAAAAAxgGoAAAAxwEBAQEBAQEBASEAAAAAyAEBRwAAALABAQEBAXsAAAAAiQEBIgAAAAAAAAAAAAAAXwEBAsYAAAAAAAAAAAAAAAA2yAEBAQFcAAAAAAAAAAAAAADJAQEBAQEBAQEBAQEBAQEBAQEBAQEBAQEBAQEBAQEBAQEBAQEBAQEBAQEBAQEBAQEBAQEBAQEBAQEBAQEBAQEAAQEBAQEBAQEBAQEBAQEBAQEBAQEBAQEBAQEBAQEBAQEBAQEBAQEBAQEBAQEBAQEBAQEBAQEBAQEBAQEBAQFRAAAAAAAAoB9+AAAAAAHEAAAAABwBAQEBAQEBAawAAACmAQEBRwAAALABAQEBAQ4AAAAfAQEBNAAAAAAAAAAAAAAAVgEBdgAAAAAAflMNjAAAAAAALkUBAQExAAAAeD4RSJQAAAAAiAEBAQEBAQEBAQEBAQEBAQEBAQEBAQEBAQEBAQEBAQEBAQEBAQEBAQEBAQEBAQEBAQEBAQEBAQEBAQEBAQEAAQEBAQEBAQEBAQEBAQEBAQEBAQEBAQEBAQEBAQEBAQEBAQEBAQEBAQEBAQEBAQEBAQEBAQEBAQEBAQEBAbEAAAAAALx/IwEjcXAAoAEBvgAAADEBAQEBAQEBmgAAAACvAQEBRwAAALABAQEBZgAAAAC/AQEBNAAAAADAZk3BQGNjAQHCAAAAACcxAgEBAYp3AAAAALgBAQGeAKmZIwEBAaPDAAAABQEBAQEBAQEBAQEBAQEBAQEBAQEBAQEBAQEBAQEBAQEBAQEBAQEBAQEBAQEBAQEBAQEBAQEBAQEBAQEBAQEAAQEBAQEBAQEBAQEBAQEBAQEBAQEBAQEBAQEBAQEBAQEBAQEBAQEBAQEBAQEBAQEBAQEBAQEBAQEBAQEBAbYAAAAAEwEBAQEBAQG3hgEBWAAAADW4ExMTExMTuQAAAACjAQEBRwAAALABAQEBMwAAAAC6AQEBNAAAAACuAQEBAQEBAQENAAAAALsBAQEBAQEBvAAAAACaAQECXAEBAQEBAQGVAAAAAL0BAQEBAQEBAQEBAQEBAQEBAQEBAQEBAQEBAQEBAQEBAQEBAQEBAQEBAQEBAQEBAQEBAQEBAQEBAQEBAQEAAQEBAQEBAQEBAQEBAQEBAQEBAQEBAQEBAQEBAQEBAQEBAQEBAQEBAQEBAQEBAQEBAQEBAQEBAQEBAQEBAQAAAABDFwEBAQEBAQEBAQEBowAAAAAAAAAAAAAAAAAAALMBAQEBRwAAALABAQEjBgAAAG0BAQEBNAAAAACuAQEBAQEBAaMAAAAAGgEBAQEBAQEBtAAAAAC1AQEBAQEBAQEBAQEiAAAAAK0BAQEBAQEBAQEBAQEBAQEBAQEBAQEBAQEBAQEBAQEBAQEBAQEBAQEBAQEBAQEBAQEBAQEBAQEBAQEBAQEAAQEBAQEBAQEBAQEBAQEBAQEBAQEBAQEBAQEBAQEBAQEBAQEBAQEBAQEBAQEBAQEBAQEBAQEBAQEBAQEBhAAAAABzAQEBAQEBAQEBAQEBAUgAAAAAAAAAAAAAAAAAAFoBAQEBRwAAALABAQFhAAAAALEBAQEBNAAAAACuAQEBAQEBAXQAAAAAXAEBAQEBAQEBAQQAAAA4AQEBAQEBAQEBAQEhAAAAALIBAQEBAQEBAQEBAQEBAQEBAQEBAQEBAQEBAQEBAQEBAQEBAQEBAQEBAQEBAQEBAQEBAQEBAQEBAQEBAQEAAQEBAQEBAQEBAQEBAQEBAQEBAQEBAQEBAQEBAQEBAQEBAQEBAQEBAQEBAQEBAQEBAQEBAQEBAQEBAQEBqgAAAACZAQEBAQEBAQEBAQEBAaoAAAB1Eaurq6usAAAAAJYBAQEBRwAAAE4BAa0AAAAAEwEBAQEBNAAAAACuAQEBAQEBASEAAAAAWQEBAQEBAQEBAa8AAAAACQEBAQEBAQEBP2kAAAAAADQBAQEBAQEBAQEBAQEBAQEBAQEBAQEBAQEBAQEBAQEBAQEBAQEBAQEBAQEBAQEBAQEBAQEBAQEBAQEBAQEAAQEBAQEBAQEBAQEBAQEBAQEBAQEBAQEBAQEBAQEBAQEBAQEBAQEBAQEBAQEBAQEBAQEBAQEBAQEBAQEBUQAAAAAiAQEBAQEBAQEBAQEBAaMAAABBAQEBAQGkAAAAdgEBAQEBRwAAAEwtpQAAAACmAgEBAQEBNAAAAACEAQEBAQEBAVIAAAAAAQEBAQEBAQEBAZkAAAAApwEBAQEBAZ2oHwAAAAAAqQEBAQEBAQEBAQEBAQEBAQEBAQEBAQEBAQEBAQEBAQEBAQEBAQEBAQEBAQEBAQEBAQEBAQEBAQEBAQEBAQEAAQEBAQEBAQEBAQEBAQEBAQEBAQEBAQEBAQEBAQEBAQEBAQEBAQEBAQEBAQEBAQEBAQEBAQEBAQEBAQEBUgAAAACdAQEBAQEBAQEBAQEBAQEOAAAAaAEBAQIAAAAAngEBAQEBRwAAAAAAAAAAAAafAQEBAQEBNAAAAACEAQEBAQEBAUoAAAAGAQEBAQEBAQEBAX8AAAAAnwEBAQEcFKAAAAAAAAChogEBAQEBAQEBAQEBAQEBAQEBAQEBAQEBAQEBAQEBAQEBAQEBAQEBAQEBAQEBAQEBAQEBAQEBAQEBAQEBAQEAAQEBAQEBAQEBAQEBAQEBAQEBAQEBAQEBAQEBAQEBAQEBAQEBAQEBAQEBAQEBAQEBAQEBAQEBAQEBAQEBUAAAAAAbAQEBAQEBAQEBAQEBAQGXAAAAZwEBAXIAAAB+CQEBAQEBRwAAAAAAAAAAAAAAbQEBAQEBNAAAAACTAQEBAQEBAZgAAAAfAQEBAQEBAQEBATAAAAAAmQEBAZqbAAAAAAAAAEycAQEBAQEBAQEBAQEBAQEBAQEBAQEBAQEBAQEBAQEBAQEBAQEBAQEBAQEBAQEBAQEBAQEBAQEBAQEBAQEBAQEAAQEBAQEBAQEBAQEBAQEBAQEBAQEBAQEBAQEBAQEBAQEBAQEBAQEBAQEBAQEBAQEBAQEBAQEBAQEBAQEBNwAAAAA0AQEBAQEBAQEBAQEBAQEJAAAAbgEBAY4AAABLAQEBAQEBRwAAAI+QkWFIAAAAAJIBAQEBNAAAAACTAQEBAQEBAVQAAACUAQEBAQEBAQEBAZUAAAAAlQEBloAAAAAAAABBPAEBAQEBAQEBAQEBAQEBAQEBAQEBAQEBAQEBAQEBAQEBAQEBAQEBAQEBAQEBAQEBAQEBAQEBAQEBAQEBAQEBAQEAAQEBAQEBAQEBAQEBAQEBAQEBAQEBAQEBAQEBAQEBAQEBAQEBAQEBAQEBAQEBAQEBAQEBAQEBAQEBAQEBJAAAAACCAQEBAQEBAQEBAQEBAQEBgwAAAIQBWQAAAACFAQEBAQEBRwAAADwBAQEBhgAAAACHAQEBNAAAAAB/AQEBAQEBAYgAAAAAFgEBAQEBAQEBAYkAAAAAigEBiwAAAAAAjI0/AQEBAQEBAQEBAQEBAQEBAQEBAQEBAQEBAQEBAQEBAQEBAQEBAQEBAQEBAQEBAQEBAQEBAQEBAQEBAQEBAQEBAQEAAQEBAQEBAQEBAQEBAQEBAQEBAQEBAQEBAQEBAQEBAQEBAQEBAQEBAQEBAQEBAQEBAQEBAQEBAQEBAQEBegAAAABUAQEBAQEBAQEBAQEBAQEBewAAAHwBfQAAAH4BAQEBAQEBRwAAADwBAQEBAUwAAABgAQEBNAAAAAB/AQEBAQEBAWIAAAAAKgEBAQEBAQEBAXMAAAAAFgEBgAAAAACBAQEBAQEBAQEBAQEBAQEBAQEBAQEBAQEBAQEBAQEBAQEBAQEBAQEBAQEBAQEBAQEBAQEBAQEBAQEBAQEBAQEBAQEBAQEAAQEBAQEBAQEBAQEBAQEBAQEBAQEBAQEBAQEBAQEBAQEBAQEBAQEBAQEBAQEBAQEBAQEBAQEBAQEBAQEBAQUAAABuAQEBAQEBAQEBAQEBAQEBIwAAAHUBdgAAAEkBAQEBAQEBRwAAADwBAQEBAXcAAAAaAQEBNAAAAAA6AQEBAQEBARd4AAAAGAEBAQEBAQEBAXkAAAA4AQEBAAAAAFIBAQEBAQEBAQEBAQEBAQEBAQEBAQEBAQEBAQEBAQEBAQEBAQEBAQEBAQEBAQEBAQEBAQEBAQEBAQEBAQEBAQEBAQEBAQEAAQEBAQEBAQEBAQEBAQEBAQEBAQEBAQEBAQEBAQEBAQEBAQEBAQEBAQEBAQEBAQEBAQEBAQEBAQEBAQEBAWkAAAAAagEBAQEBAQFrbAEBAQEBAW0AAAA6AAAAAGQBAQEBAQEBRwAAADwBAQEBAW4AAABvAQEBNAAAAAA6AQEBAQEBAQFwAAAAAHEBAQEBAQEBcgAAAABzAQEBAAAAAHQBAQEBAQEBAQEBAQEBAQEBAQEBAQEBAQEBAQEBAQEBAQEBAQEBAQEBAQEBAQEBAQEBAQEBAQEBAQEBAQEBAQEBAQEBAQEAAQEBAQEBAQEBAQEBAQEBAQEBAQEBAQEBAQEBAQEBAQEBAQEBAQEBAQEBAQEBAQEBAQEBAQEBAQEBAQEBAVkmAAAAABRFAQEBFlonWwEBAQEBAVwAAABdAAAAXgEBAQEBAQEBRwAAAF8BAQEBYAAAAABhAQEBNAAAAABiAQEBAQEBAQFjAAAAADJkAQEBAQFlAAAAAABmAQEBLAAAAGcBAQEBAWgaAQEBAQEBAQEBAQEBAQEBAQEBAQEBAQEBAQEBAQEBAQEBAQEBAQEBAQEBAQEBAQEBAQEBAQEBAQEBAQEBAQEAAQEBAQEBAQEBAQEBAQEBAQEBAQEBAQEBAQEBAQEBAQEBAQEBAQEBAQEBAQEBAQEBAQEBAQEBAQEBAQEBAQEvAAAAAABBEkIEQwAARAEBAQEBAUUGAAAAAAAARgEBAQEBAQEBRwAAAEhJSktMAAAAAABNAQEBNAAAAAAwAQEBAQEBAQEBTgAAAAAAT1BRUlMAAAAAADMBAQEBVAAAAABVVldYDQAANAEBAQEBAQEBAQEBAQEBAQEBAQEBAQEBAQEBAQEBAQEBAQEBAQEBAQEBAQEBAQEBAQEBAQEBAQEBAQEBAQEAAQEBAQEBAQEBAQEBAQEBAQEBAQEBAQEBAQEBAQEBAQEBAQEBAQEBAQEBAQEBAQEBAQEBAQEBAQEBAQEBAQEBNwAAAAAAAAAAAAAAOAEBAQEBAQE5AAAAAAAAOgEBAQEBAQEBOwAAAAAAAAAAAAAAADwBAQEBNAAAAAAwAQEBAQEBAQEBAT0AAAAAAAAAAAAAAAAAPgEBAQEBPzYAAAAAAAAAAAAAQAEBAQEBAQEBAQEBAQEBAQEBAQEBAQEBAQEBAQEBAQEBAQEBAQEBAQEBAQEBAQEBAQEBAQEBAQEBAQEBAQEAAQEBAQEBAQEBAQEBAQEBAQEBAQEBAQEBAQEBAQEBAQEBAQEBAQEBAQEBAQEBAQEBAQEBAQEBAQEBAQEBAQEBASgpAAAAAAAAAAAgKgEBAQEBAQErAAAAAAAsAQEBAQEBAQEBLQAAAAAAAAAAAAAuLwEBAQEBIgAAAAAwAQEBAQEBAQEBAQExMgAAAAAAAAAAAAAzAQEBAQEBATQ1AAAAAAAAAAA2IwEBAQEBAQEBAQEBAQEBAQEBAQEBAQEBAQEBAQEBAQEBAQEBAQEBAQEBAQEBAQEBAQEBAQEBAQEBAQEBAQEAAQEBAQEBAQEBAQEBAQEBAQEBAQEBAQEBAQEBAQEBAQEBAQEBAQEBAQEBAQEBAQEBAQEBAQEBAQEBAQEBAQEBAQECAwQFAAAGBwgJAQEBAQEBAQEBCgsMDQ4PAQEBAQEBAQEBEBESEhISEhITFBUWAQEBAQEBFxgZDRobAQEBAQEBAQEBAQEBHB0eHwAAACAHISIBAQEBAQEBAQEjJCUmAAAnDh0c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R0RJQwMAAAAiAAAADAAAAP////8iAAAADAAAAP////8lAAAADAAAAA0AAIAoAAAADAAAAAQAAAAiAAAADAAAAP////8iAAAADAAAAP7///8nAAAAGAAAAAQAAAAAAAAA////AAAAAAAlAAAADAAAAAQAAABMAAAAZAAAAAAAAABQAAAAPQEAAHwAAAAAAAAAUAAAAD4BAAAtAAAAIQDwAAAAAAAAAAAAAACAPwAAAAAAAAAAAACAPwAAAAAAAAAAAAAAAAAAAAAAAAAAAAAAAAAAAAAAAAAAJQAAAAwAAAAAAACAKAAAAAwAAAAEAAAAJwAAABgAAAAEAAAAAAAAAP///wAAAAAAJQAAAAwAAAAEAAAATAAAAGQAAAAJAAAAUAAAAP8AAABcAAAACQAAAFAAAAD3AAAADQAAACEA8AAAAAAAAAAAAAAAgD8AAAAAAAAAAAAAgD8AAAAAAAAAAAAAAAAAAAAAAAAAAAAAAAAAAAAAAAAAACUAAAAMAAAAAAAAgCgAAAAMAAAABAAAACcAAAAYAAAABAAAAAAAAAD///8AAAAAACUAAAAMAAAABAAAAEwAAABkAAAACQAAAGAAAAD/AAAAbAAAAAkAAABgAAAA9wAAAA0AAAAhAPAAAAAAAAAAAAAAAIA/AAAAAAAAAAAAAIA/AAAAAAAAAAAAAAAAAAAAAAAAAAAAAAAAAAAAAAAAAAAlAAAADAAAAAAAAIAoAAAADAAAAAQAAAAlAAAADAAAAAEAAAAYAAAADAAAAAAAAAASAAAADAAAAAEAAAAeAAAAGAAAAAkAAABgAAAAAAEAAG0AAAAlAAAADAAAAAEAAABUAAAAnAAAAAoAAABgAAAAVAAAAGwAAAABAAAAAACsQTmOq0EKAAAAYAAAAA0AAABMAAAAAAAAAAAAAAAAAAAA//////////9oAAAAUgBlAHAAcgBlAHMAZQBuAHQAYQBuAHQAZQAAAAcAAAAGAAAABwAAAAQAAAAGAAAABQAAAAYAAAAHAAAABAAAAAYAAAAHAAAABAAAAAYAAABLAAAAQAAAADAAAAAFAAAAIAAAAAEAAAABAAAAEAAAAAAAAAAAAAAAPgEAAIAAAAAAAAAAAAAAAD4BAACAAAAAJQAAAAwAAAACAAAAJwAAABgAAAAEAAAAAAAAAP///wAAAAAAJQAAAAwAAAAEAAAATAAAAGQAAAAJAAAAcAAAADQBAAB8AAAACQAAAHAAAAAsAQAADQAAACEA8AAAAAAAAAAAAAAAgD8AAAAAAAAAAAAAgD8AAAAAAAAAAAAAAAAAAAAAAAAAAAAAAAAAAAAAAAAAACUAAAAMAAAAAAAAgCgAAAAMAAAABAAAACUAAAAMAAAAAQAAABgAAAAMAAAAAAAAABIAAAAMAAAAAQAAABYAAAAMAAAAAAAAAFQAAACAAQAACgAAAHAAAAAzAQAAfAAAAAEAAAAAAKxBOY6rQQoAAABwAAAAMwAAAEwAAAAEAAAACQAAAHAAAAA1AQAAfQAAALQAAABGAGkAcgBtAGEAZABvACAAcABvAHIAOgAgAEMAQQBSAEwATwBTACAARgBSAEEATgBDAEkAUwBDAE8AIABJAE0AUABBAEcATABJAEEAVABFAEwATABJACAAQgBBAFIARQBJAFIATwAAAAYAAAADAAAABAAAAAkAAAAGAAAABwAAAAcAAAADAAAABwAAAAcAAAAEAAAAAwAAAAMAAAAHAAAABwAAAAcAAAAFAAAACQAAAAYAAAADAAAABgAAAAcAAAAHAAAACAAAAAcAAAADAAAABgAAAAcAAAAJAAAAAwAAAAMAAAAKAAAABgAAAAcAAAAIAAAABQAAAAMAAAAHAAAABQAAAAYAAAAFAAAABQAAAAMAAAADAAAABwAAAAcAAAAHAAAABgAAAAMAAAAHAAAACQAAABYAAAAMAAAAAAAAACUAAAAMAAAAAgAAAA4AAAAUAAAAAAAAABAAAAAUAAAA</Object>
</Signature>
</file>

<file path=_xmlsignatures/sig8.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eBwt9XA+pleeAnppVbFTOC1mfBM68RVBAwO56pQar3U=</DigestValue>
    </Reference>
    <Reference Type="http://www.w3.org/2000/09/xmldsig#Object" URI="#idOfficeObject">
      <DigestMethod Algorithm="http://www.w3.org/2001/04/xmlenc#sha256"/>
      <DigestValue>juoqPFKXjX44NqFwoG1T7ESN+StvSYq9IFGHH0H2ODU=</DigestValue>
    </Reference>
    <Reference Type="http://uri.etsi.org/01903#SignedProperties" URI="#idSignedProperties">
      <Transforms>
        <Transform Algorithm="http://www.w3.org/TR/2001/REC-xml-c14n-20010315"/>
      </Transforms>
      <DigestMethod Algorithm="http://www.w3.org/2001/04/xmlenc#sha256"/>
      <DigestValue>Pes4vlQ2gd24gtP7ZMrfNu/rZEh64ux59k3ShxzXdEU=</DigestValue>
    </Reference>
    <Reference Type="http://www.w3.org/2000/09/xmldsig#Object" URI="#idValidSigLnImg">
      <DigestMethod Algorithm="http://www.w3.org/2001/04/xmlenc#sha256"/>
      <DigestValue>vH/zNncUmov8cXR8XsYC7rNA/jl4Xw/CAZ/DMStNjro=</DigestValue>
    </Reference>
    <Reference Type="http://www.w3.org/2000/09/xmldsig#Object" URI="#idInvalidSigLnImg">
      <DigestMethod Algorithm="http://www.w3.org/2001/04/xmlenc#sha256"/>
      <DigestValue>joysC7r3NWUTvz+rfMlvfTxuLfec9EapIzj4mrDI1vo=</DigestValue>
    </Reference>
  </SignedInfo>
  <SignatureValue>ji1kkD5afolFBL3gMDw4P6VXHsq4boEaG9EuFb+TFqb5SmskYTjR1MSoHphK3kTUy3m1DS9k+bGF
xYXJaxLW8q5nuWA8N8quknECuU76DIm+0pcSmXv1tTbyqpmz+S4sLPLnhOjmoMRpie2snEPrc81y
u88VdPQb4ol4B/WY3tnedkNyE6KOCDi5eEBG7gA2NCNEev+dhTcruCyoWsq/ujevrRzhs/nCjiOs
SFZWIDPLoB9AfNStY1j38+7spQycuqWg+Z9XjTrVZFsr+8M9ZFOHKyPNLFP34HRQQ8kKJXSFA8Ob
eWfMYSXir08kA5z7rruCXEth9vIMM6dG/80LEA==</SignatureValue>
  <KeyInfo>
    <X509Data>
      <X509Certificate>MIIIlDCCBnygAwIBAgIUQ8xs3KvpctfYbbfSJ7N/RSexO8gwDQYJKoZIhvcNAQELBQAwgYMxCzAJBgNVBAYTAlBZMQ0wCwYDVQQKDARJQ1BQMTgwNgYDVQQLDC9QcmVzdGFkb3IgQ3VhbGlmaWNhZG8gZGUgU2VydmljaW9zIGRlIENvbmZpYW56YTEWMBQGA1UEBRMNUlVDODAwMjgzNTUtNDETMBEGA1UEAwwKSVRUSSBTQUVDQTAeFw0yNDExMDgxNjQ4MTlaFw0yODExMDcxNjQ4MThaMIHRMQswCQYDVQQGEwJQWTE1MDMGA1UECgwsQ0VSVElGSUNBRE8gQ1VBTElGSUNBRE8gREUgRklSTUEgRUxFQ1RST05JQ0ExCzAJBgNVBAsMAkYzMRIwEAYDVQQFEwlDSTI0OTEzMDgxHjAcBgNVBAQMFUlNUEFHTElBVEVMTEkgQkFSRUlSTzEZMBcGA1UEKgwQQ0FSTE9TIEZSQU5DSVNDTzEvMC0GA1UEAwwmQ0FSTE9TIEZSQU5DSVNDTyBJTVBBR0xJQVRFTExJIEJBUkVJUk8wggEiMA0GCSqGSIb3DQEBAQUAA4IBDwAwggEKAoIBAQCo0KruzXyIUtw0aAyBnhVblaOpbuQH4GJFsd73+Wkk2SbSA4qgxGVfp6GpxzjjjzwviPCU+mRDziLL2oRG/QiaU9DeLFIBaeh90fBtnHiZRui+QB8jLVXNdd/vMGg7nJrwUKUNXvcUcoUVPa1POANqakZJZIS8+vV/2qcLZMP9si38D+aiTXH6pG+Wq0Adex1XoHVaKuTuGK5H+eEBAxRb7PbDhn0ACHEVM0ZXCpdRsSrq1v0eSUhJbvs5N5etS7EUQWiKj1fuE4Hz4uA1K9Hdpv/rvLbro0sY3sU1OwANIZVDutMMvXYlJfz20WTwjI354KnjRAqHLQlSRzhajV0zAgMBAAGjggOuMIIDqjAMBgNVHRMBAf8EAjAAMB8GA1UdIwQYMBaAFN/0/h8zF/N4EXAPAsGUHOPgXNT9MHsGCCsGAQUFBwEBBG8wbTA9BggrBgEFBQcwAoYxaHR0cHM6Ly93d3cuc2VjdXJlLml0dGkuZGlnaXRhbC9jZXJ0cy9jYS1pdHRpLmNlcjAsBggrBgEFBQcwAYYgaHR0cHM6Ly9vY3NwLnNlY3VyZS5pdHRpLmRpZ2l0YWwwawYDVR0RBGQwYoEnY2FybG9zLmltcGFnbGlhdGVsbGlAdWVub2hvbGRpbmcuY29tLnB5pDcwNTEzMDEGA1UEDQwqRklSTUEgRUxFQ1RST05JQ0EgQ1VBTElGSUNBREEgQ0VOVFJBTElaQURBMIIByQYDVR0gBIIBwDCCAbwwggG4BgwrBgEEAYPddwECAgEwggGmMDwGCCsGAQUFBwIBFjBodHRwczovL3d3dy5zZWN1cmUuaXR0aS5kaWdpdGFsL2Nwcy9pdHRpX2Nwcy5wZGYwgbkGCCsGAQUFBwICMIGsDIGpQ2VydGlmaWNhZG8gY3VhbGlmaWNhZG8gZGUgZmlybWEgZWxlY3Ryw7NuaWNhIHRpcG8gRjMgKGNsYXZlcyBlbiBkaXNwb3NpdGl2byBjdWFsaWZpY2FkbyBjZW50cmFsaXphZG8pLCBzdWpldGEgYSBsYXMgY29uZGljaW9uZXMgZGUgdXNvIGV4cHVlc3RhcyBlbiBsYSBEUEMgZGUgSVRUSSBTQUVDQTCBqQYIKwYBBQUHAgIwgZwMgZlRdWFsaWZpZWQgZWxlY3Ryb25pYyBzaWduYXR1cmUgY2VydGlmaWNhdGUgdHlwZSBGMyAoa2V5cyBpbiBjZW50cmFsaXplZCBxdWFsaWZpZWQgZGV2aWNlKSwgc3ViamVjdCB0byB0aGUgY29uZGl0aW9ucyBvZiB1c2Ugc2V0IG91dCBpbiB0aGUgSVRUSSBTQUVDQSBDUFMwIAYDVR0lAQH/BBYwFAYIKwYBBQUHAwIGCCsGAQUFBwMEMHEGA1UdHwRqMGgwMqAwoC6GLGh0dHBzOi8vY3JsMS5zZWN1cmUuaXR0aS5kaWdpdGFsL2l0dGktY2EuY3JsMDKgMKAuhixodHRwczovL2NybDIuc2VjdXJlLml0dGkuZGlnaXRhbC9pdHRpLWNhLmNybDAdBgNVHQ4EFgQUhE6O+H2DJyELzaJuvaFReogc0/4wDgYDVR0PAQH/BAQDAgXgMA0GCSqGSIb3DQEBCwUAA4ICAQB9VErqLR7C89qfbTi9YMWyMn1FDOIqiNnJGpaA/TZL7ZC97EGtDFSBz8IprHW1Awj6546PMRj7r8FEHCSPCVBWVBJ0QJFKgJvCFp3j1EFqab2Xd9fL7SkFaFiN8NgMVht0IiaXrWq6+SUYMwZYeyQFd5EUKxrwGkDjnPxkoMhIpkOn80OTtALdWOHfyTITM2lcSutXX/Fyzym5vpqc1inJkzl9K4CP4/07dIjpeBEQPWmuhrLOi1DvtiO6GatNixSGZRhSEFvTkDf+ulU7189OrklRu+16fOPdD55bCHnrYVzsP/nfWzl+KeopCa/RogWVZmgfnm6ehy/WlVI1V8Ppl/D3hMswDEXI8wj6v+AOx0YpsWFLTljyW0abGwZk9rJx13ShRuz3UfJsm2wyTJBqcy1Cn4w1sSI0cq9JFwNmpml9Ukrf5Zu4JL8oXuBqu9//yV/yK5Frz//pHvlaxwbVMMEUHWOnbat5DfYWZ9CEtEiNnK7ScXa5AE6dhGXdXslw4EhcHuXBKWK30FQZjgu1JyIDxRvHbEv8P9/urJZouot7U1WcVIOKrio7f2O6RfSFaeR+A5O7J4+vwVocKSevaHNI0pwV51QFHSJKtb9QA+H4mZKiXYUmnp14zRxdINsrcvRdhJxU/EYdctY0ultfQMdLbpdgUQpo8E+GLhj5i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xwBNfkTqW2zGPdOu0x4yCMuLWzX6XxW15KU0QNrxUW8=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PNoOtzGAngUL6s+tgIUOn9z3qrUg1S/iJNtyWMm5dFY=</DigestValue>
      </Reference>
      <Reference URI="/xl/calcChain.xml?ContentType=application/vnd.openxmlformats-officedocument.spreadsheetml.calcChain+xml">
        <DigestMethod Algorithm="http://www.w3.org/2001/04/xmlenc#sha256"/>
        <DigestValue>39tVIsVpzSHIH7etg51vV0YmpYSicYu+yOse9+MocJ4=</DigestValue>
      </Reference>
      <Reference URI="/xl/comments1.xml?ContentType=application/vnd.openxmlformats-officedocument.spreadsheetml.comments+xml">
        <DigestMethod Algorithm="http://www.w3.org/2001/04/xmlenc#sha256"/>
        <DigestValue>ePZPdCw9MG1/zy2olSiAd702VGx5Gp38zKBuh7XVzcs=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fELFnqMc531iehO8E10qUnjU3FFGSSVfKvsVGL702GU=</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iEn2xOWNYn26ijfC0eiHkhdZ8bnQfF/urEn/nw4TNYI=</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iEn2xOWNYn26ijfC0eiHkhdZ8bnQfF/urEn/nw4TNYI=</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iEn2xOWNYn26ijfC0eiHkhdZ8bnQfF/urEn/nw4TNYI=</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iEn2xOWNYn26ijfC0eiHkhdZ8bnQfF/urEn/nw4TNYI=</DigestValue>
      </Reference>
      <Reference URI="/xl/drawings/drawing1.xml?ContentType=application/vnd.openxmlformats-officedocument.drawing+xml">
        <DigestMethod Algorithm="http://www.w3.org/2001/04/xmlenc#sha256"/>
        <DigestValue>zcxcu2VbT5JOC7w1YGQkNDHAF2PqR26VDQGGDBbjiWU=</DigestValue>
      </Reference>
      <Reference URI="/xl/drawings/drawing2.xml?ContentType=application/vnd.openxmlformats-officedocument.drawing+xml">
        <DigestMethod Algorithm="http://www.w3.org/2001/04/xmlenc#sha256"/>
        <DigestValue>0JvWpDNzZ7g7G0Isv+aN7EoHtNEu1m09/hHIM4pnJ3w=</DigestValue>
      </Reference>
      <Reference URI="/xl/drawings/drawing3.xml?ContentType=application/vnd.openxmlformats-officedocument.drawing+xml">
        <DigestMethod Algorithm="http://www.w3.org/2001/04/xmlenc#sha256"/>
        <DigestValue>I3NIlNcdlOB3y4x+L2kFUkvYGY92SZ3E7jFoBuo86R8=</DigestValue>
      </Reference>
      <Reference URI="/xl/drawings/drawing4.xml?ContentType=application/vnd.openxmlformats-officedocument.drawing+xml">
        <DigestMethod Algorithm="http://www.w3.org/2001/04/xmlenc#sha256"/>
        <DigestValue>hFyIEKtNPJRI1WNlVexsV4fCC1hcH8m5cdDbNQ0WnsA=</DigestValue>
      </Reference>
      <Reference URI="/xl/drawings/drawing5.xml?ContentType=application/vnd.openxmlformats-officedocument.drawing+xml">
        <DigestMethod Algorithm="http://www.w3.org/2001/04/xmlenc#sha256"/>
        <DigestValue>DFROn0Py5t1Xyv0hj5Nng9mu5HNIb5YHd0GYP0VZNfQ=</DigestValue>
      </Reference>
      <Reference URI="/xl/drawings/vmlDrawing1.vml?ContentType=application/vnd.openxmlformats-officedocument.vmlDrawing">
        <DigestMethod Algorithm="http://www.w3.org/2001/04/xmlenc#sha256"/>
        <DigestValue>+WhPajrhJP2F3HUyA16GxEUIIrnlLJbf7437Kf7u1SY=</DigestValue>
      </Reference>
      <Reference URI="/xl/drawings/vmlDrawing2.vml?ContentType=application/vnd.openxmlformats-officedocument.vmlDrawing">
        <DigestMethod Algorithm="http://www.w3.org/2001/04/xmlenc#sha256"/>
        <DigestValue>GGXOm4V3N8M8YcCEwu8AKyJ4EhsJo9OPcnB608e22hw=</DigestValue>
      </Reference>
      <Reference URI="/xl/drawings/vmlDrawing3.vml?ContentType=application/vnd.openxmlformats-officedocument.vmlDrawing">
        <DigestMethod Algorithm="http://www.w3.org/2001/04/xmlenc#sha256"/>
        <DigestValue>3V3evP0CFAhG/dxF0K4C7NfJossNd3tVx15h+4yyWDE=</DigestValue>
      </Reference>
      <Reference URI="/xl/drawings/vmlDrawing4.vml?ContentType=application/vnd.openxmlformats-officedocument.vmlDrawing">
        <DigestMethod Algorithm="http://www.w3.org/2001/04/xmlenc#sha256"/>
        <DigestValue>qo9OtR2mN9xe38st5eEPRD48+gIuqCuoZZ/1fh67lYE=</DigestValue>
      </Reference>
      <Reference URI="/xl/drawings/vmlDrawing5.vml?ContentType=application/vnd.openxmlformats-officedocument.vmlDrawing">
        <DigestMethod Algorithm="http://www.w3.org/2001/04/xmlenc#sha256"/>
        <DigestValue>N16ytUYsbZD225sbgWvhrS6kDD9S9CaJILzN7VUpl40=</DigestValue>
      </Reference>
      <Reference URI="/xl/drawings/vmlDrawing6.vml?ContentType=application/vnd.openxmlformats-officedocument.vmlDrawing">
        <DigestMethod Algorithm="http://www.w3.org/2001/04/xmlenc#sha256"/>
        <DigestValue>2I5Jv22DC7xv7wuIMnBGuDY5wdjiM0NRXSXiYO9Erhw=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vSZS/cjH7RHimtAxUGKZuw3Q0JLMpo541afheXBBsDc=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eFMXdoIRh8gSRvPfmle2REC8m3crQ87J2SeLPMGmpGI=</DigestValue>
      </Reference>
      <Reference URI="/xl/externalLinks/externalLink1.xml?ContentType=application/vnd.openxmlformats-officedocument.spreadsheetml.externalLink+xml">
        <DigestMethod Algorithm="http://www.w3.org/2001/04/xmlenc#sha256"/>
        <DigestValue>ucXOCkYjKJ22eVft+yes8nZvLOEvSL/P43WxX0CFqMc=</DigestValue>
      </Reference>
      <Reference URI="/xl/externalLinks/externalLink2.xml?ContentType=application/vnd.openxmlformats-officedocument.spreadsheetml.externalLink+xml">
        <DigestMethod Algorithm="http://www.w3.org/2001/04/xmlenc#sha256"/>
        <DigestValue>Hkx+1VvWdS1KIhkaMWup5NqpsKmVlAwaxO7rNNJQ0Yg=</DigestValue>
      </Reference>
      <Reference URI="/xl/media/image1.png?ContentType=image/png">
        <DigestMethod Algorithm="http://www.w3.org/2001/04/xmlenc#sha256"/>
        <DigestValue>WR3Yh66Wk0zjO7s7bSMB1/nrTWYHFNKOknD+HQhatSk=</DigestValue>
      </Reference>
      <Reference URI="/xl/media/image2.emf?ContentType=image/x-emf">
        <DigestMethod Algorithm="http://www.w3.org/2001/04/xmlenc#sha256"/>
        <DigestValue>6pON5QuA4cKiy2xWLyy1KX4YBqO4B6T8DuhF9Z4vdhQ=</DigestValue>
      </Reference>
      <Reference URI="/xl/media/image3.emf?ContentType=image/x-emf">
        <DigestMethod Algorithm="http://www.w3.org/2001/04/xmlenc#sha256"/>
        <DigestValue>kiEssbxVdGG3/aKWPZTV2nHcU+lhhyM8tECUz2mpa8c=</DigestValue>
      </Reference>
      <Reference URI="/xl/media/image4.emf?ContentType=image/x-emf">
        <DigestMethod Algorithm="http://www.w3.org/2001/04/xmlenc#sha256"/>
        <DigestValue>0BjIDiV629RUeVbzLdhQzLbfUp6et3i7mOicst8vJu0=</DigestValue>
      </Reference>
      <Reference URI="/xl/media/image5.emf?ContentType=image/x-emf">
        <DigestMethod Algorithm="http://www.w3.org/2001/04/xmlenc#sha256"/>
        <DigestValue>d5IuCooNMSI+RxWcam/zEYduplvKUSyQwHxoPRKhxh4=</DigestValue>
      </Reference>
      <Reference URI="/xl/media/image6.emf?ContentType=image/x-emf">
        <DigestMethod Algorithm="http://www.w3.org/2001/04/xmlenc#sha256"/>
        <DigestValue>rHzzt+hGhP9SORCieRUfz+5Q/uvUznA15sYbs3CAWTo=</DigestValue>
      </Reference>
      <Reference URI="/xl/persons/person.xml?ContentType=application/vnd.ms-excel.person+xml">
        <DigestMethod Algorithm="http://www.w3.org/2001/04/xmlenc#sha256"/>
        <DigestValue>RF8ueQHZJp+1LI9PBRgPXx6+pa2HcpGTV3MEP5UI4/E=</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KV0RERGgdjLzj1q7jGVWM4bY91hGLlP8v/5mjY4cYMk=</DigestValue>
      </Reference>
      <Reference URI="/xl/printerSettings/printerSettings3.bin?ContentType=application/vnd.openxmlformats-officedocument.spreadsheetml.printerSettings">
        <DigestMethod Algorithm="http://www.w3.org/2001/04/xmlenc#sha256"/>
        <DigestValue>KV0RERGgdjLzj1q7jGVWM4bY91hGLlP8v/5mjY4cYMk=</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ohCNFOyxsGnIJf7+q+pQFEG9dnZu2oLPKVdZ/jfZL7M=</DigestValue>
      </Reference>
      <Reference URI="/xl/sharedStrings.xml?ContentType=application/vnd.openxmlformats-officedocument.spreadsheetml.sharedStrings+xml">
        <DigestMethod Algorithm="http://www.w3.org/2001/04/xmlenc#sha256"/>
        <DigestValue>RXF8IDZgpvn6+gXON4uNW1ZphsERAn88PCNYmaiG70A=</DigestValue>
      </Reference>
      <Reference URI="/xl/styles.xml?ContentType=application/vnd.openxmlformats-officedocument.spreadsheetml.styles+xml">
        <DigestMethod Algorithm="http://www.w3.org/2001/04/xmlenc#sha256"/>
        <DigestValue>E0Kd6jY1ulGG6swaqTJRzi2R1NvoGt5/oi74MTs1jfQ=</DigestValue>
      </Reference>
      <Reference URI="/xl/theme/theme1.xml?ContentType=application/vnd.openxmlformats-officedocument.theme+xml">
        <DigestMethod Algorithm="http://www.w3.org/2001/04/xmlenc#sha256"/>
        <DigestValue>YNeH5J+J9RxutazRnaWBrYU5Xm5oQzBJ7Lrr3bNNcJw=</DigestValue>
      </Reference>
      <Reference URI="/xl/threadedComments/threadedComment1.xml?ContentType=application/vnd.ms-excel.threadedcomments+xml">
        <DigestMethod Algorithm="http://www.w3.org/2001/04/xmlenc#sha256"/>
        <DigestValue>OtBkZlheM9ksR1aJG7wSak83kuxHkgCC1bnxXhWLQZc=</DigestValue>
      </Reference>
      <Reference URI="/xl/workbook.xml?ContentType=application/vnd.openxmlformats-officedocument.spreadsheetml.sheet.main+xml">
        <DigestMethod Algorithm="http://www.w3.org/2001/04/xmlenc#sha256"/>
        <DigestValue>JztqJauVGBJ6U0adUtxUuVWHAT1Iv6m9gUfimuJwFHo=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np71fPTAZb/vTQl0OwfpLxIUtBW5L9bs7UaYtwY2920=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3/GIRfe/Lme0JpXLJo9kDx/RElduHEffClh74SR2OJM=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qT5sx4MGKlYsVlPMvPZ4NA1uU2Y3b1rNyw2untB1VZc=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nHPw+5hx4RwGoVpoNjxKF5awpzgTSuyJbHpK6hRN3b8=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4rwWNLPK0pamJeE/tvCTqI+xtVab4KYZFcJzWVO6Kv4=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Xvzr484Ulj/tgpZRSSrr8hE9M97eEcQpRD/iYT6vnao=</DigestValue>
      </Reference>
      <Reference URI="/xl/worksheets/sheet1.xml?ContentType=application/vnd.openxmlformats-officedocument.spreadsheetml.worksheet+xml">
        <DigestMethod Algorithm="http://www.w3.org/2001/04/xmlenc#sha256"/>
        <DigestValue>7soP2O00WWlHybIOLbSLjmGGA20LqOlPfxHvLPyrnjk=</DigestValue>
      </Reference>
      <Reference URI="/xl/worksheets/sheet10.xml?ContentType=application/vnd.openxmlformats-officedocument.spreadsheetml.worksheet+xml">
        <DigestMethod Algorithm="http://www.w3.org/2001/04/xmlenc#sha256"/>
        <DigestValue>i4qXTB5bqS07ArqAwsnB5fLBlsEi7Wk3F5uFtGWmmgM=</DigestValue>
      </Reference>
      <Reference URI="/xl/worksheets/sheet11.xml?ContentType=application/vnd.openxmlformats-officedocument.spreadsheetml.worksheet+xml">
        <DigestMethod Algorithm="http://www.w3.org/2001/04/xmlenc#sha256"/>
        <DigestValue>5IdLPq8EJpz0XIVaOXP+lVwLBX6jAOBVIr9EVOjF4C4=</DigestValue>
      </Reference>
      <Reference URI="/xl/worksheets/sheet12.xml?ContentType=application/vnd.openxmlformats-officedocument.spreadsheetml.worksheet+xml">
        <DigestMethod Algorithm="http://www.w3.org/2001/04/xmlenc#sha256"/>
        <DigestValue>7cgP+oXBiiou4jifEJhosUYKfqq8LGhMttMFFPCire4=</DigestValue>
      </Reference>
      <Reference URI="/xl/worksheets/sheet2.xml?ContentType=application/vnd.openxmlformats-officedocument.spreadsheetml.worksheet+xml">
        <DigestMethod Algorithm="http://www.w3.org/2001/04/xmlenc#sha256"/>
        <DigestValue>8jymr5vyQl73KQY1Hq8rbecJ+if/f2sIDhki00RJZJk=</DigestValue>
      </Reference>
      <Reference URI="/xl/worksheets/sheet3.xml?ContentType=application/vnd.openxmlformats-officedocument.spreadsheetml.worksheet+xml">
        <DigestMethod Algorithm="http://www.w3.org/2001/04/xmlenc#sha256"/>
        <DigestValue>tRbLU2/a0rsav0uVgRJfBAB6Y4pqlkHIrUdVbz+MnpQ=</DigestValue>
      </Reference>
      <Reference URI="/xl/worksheets/sheet4.xml?ContentType=application/vnd.openxmlformats-officedocument.spreadsheetml.worksheet+xml">
        <DigestMethod Algorithm="http://www.w3.org/2001/04/xmlenc#sha256"/>
        <DigestValue>EIDmIbsle0IkqU8XLv68Pu71xIX+CRX/67X2ZS5+C8w=</DigestValue>
      </Reference>
      <Reference URI="/xl/worksheets/sheet5.xml?ContentType=application/vnd.openxmlformats-officedocument.spreadsheetml.worksheet+xml">
        <DigestMethod Algorithm="http://www.w3.org/2001/04/xmlenc#sha256"/>
        <DigestValue>gU6FoCI/zJzzi99oHfktGG3hDXHb3kB4ajHGLrfxyJQ=</DigestValue>
      </Reference>
      <Reference URI="/xl/worksheets/sheet6.xml?ContentType=application/vnd.openxmlformats-officedocument.spreadsheetml.worksheet+xml">
        <DigestMethod Algorithm="http://www.w3.org/2001/04/xmlenc#sha256"/>
        <DigestValue>PIMKH2PWo9ePZQyxcRAbsE2SNFOO6rxftW8KgCekHdg=</DigestValue>
      </Reference>
      <Reference URI="/xl/worksheets/sheet7.xml?ContentType=application/vnd.openxmlformats-officedocument.spreadsheetml.worksheet+xml">
        <DigestMethod Algorithm="http://www.w3.org/2001/04/xmlenc#sha256"/>
        <DigestValue>ALHBTcu+FFuUrxvYtwFlZe8tJseCKX0xjN+fpX1dhNY=</DigestValue>
      </Reference>
      <Reference URI="/xl/worksheets/sheet8.xml?ContentType=application/vnd.openxmlformats-officedocument.spreadsheetml.worksheet+xml">
        <DigestMethod Algorithm="http://www.w3.org/2001/04/xmlenc#sha256"/>
        <DigestValue>q9ezLwa4JmJQnRkFOx2fj4crS0gDTeB+pJ8NHwEzYJs=</DigestValue>
      </Reference>
      <Reference URI="/xl/worksheets/sheet9.xml?ContentType=application/vnd.openxmlformats-officedocument.spreadsheetml.worksheet+xml">
        <DigestMethod Algorithm="http://www.w3.org/2001/04/xmlenc#sha256"/>
        <DigestValue>Cs193Q00NzlorybZo/Z843wMVKrx4rThSPppnkCzxBU=</DigestValue>
      </Reference>
    </Manifest>
    <SignatureProperties>
      <SignatureProperty Id="idSignatureTime" Target="#idPackageSignature">
        <mdssi:SignatureTime xmlns:mdssi="http://schemas.openxmlformats.org/package/2006/digital-signature">
          <mdssi:Format>YYYY-MM-DDThh:mm:ssTZD</mdssi:Format>
          <mdssi:Value>2026-03-23T15:37:15Z</mdssi:Value>
        </mdssi:SignatureTime>
      </SignatureProperty>
    </SignatureProperties>
  </Object>
  <Object Id="idOfficeObject">
    <SignatureProperties>
      <SignatureProperty Id="idOfficeV1Details" Target="#idPackageSignature">
        <SignatureInfoV1 xmlns="http://schemas.microsoft.com/office/2006/digsig">
          <SetupID>{F222F1C7-C059-4A55-8C36-255A56DB313F}</SetupID>
          <SignatureText/>
          <SignatureImage>AQAAAGwAAAAAAAAAAAAAAGwAAAA8AAAAAAAAAAAAAAAnCQAAGwUAACBFTUYAAAEAUIcAAAwAAAABAAAAAAAAAAAAAAAAAAAAQAYAAIQDAABYAQAAwQAAAAAAAAAAAAAAAAAAAMA/BQDo8QIARgAAACwAAAAgAAAARU1GKwFAAQAcAAAAEAAAAAIQwNsBAAAAYAAAAGAAAABGAAAAkA8AAIQPAABFTUYrIkAEAAwAAAAAAAAAHkAJAAwAAAAAAAAAJEABAAwAAAAAAAAAMEACABAAAAAEAAAAAACAPyFABwAMAAAAAAAAAAhAAAXcDgAA0A4AAAIQwNsBAAAAAAAAAAAAAAAAAAAAAAAAAAEAAACJUE5HDQoaCgAAAA1JSERSAAAA4wAAAIAIAAAAANyFgWQAAAAEZ0FNQQAAsY58+1GTAAAACXBIWXMAAB7CAAAewgFu0HU+AAAAGXRFWHRTb2Z0d2FyZQBNaWNyb3NvZnQgT2ZmaWNlf+01cQAADjFJREFUeF7tWgl4VEUSrglJCCSQhGPBxCMcKi5yqiAoCxJE/FSQQ+QKJETRddEPxOCisEFAzbKoUdAPgRDkCiIKiByKiFxyCQgKRAQTbkIIV8hBJpnZv/rdk8lkzAOc+L36vnnT3a/7df1d9aqrqp+/k/7y5P+XR0hkYfxrCNmSoyXHyrIClq5WFkl55tOSoyXHyrIClq5WFklZNsfSVUtXK8sKWLpaWSRl2VVLVy1drSwrYOlqZZGUZVfN62rR3CU7LlD1tr2fqaos57M/2f1CXumuVNdOdYhizYYP/SNAlEpiDzgbzgnRLX/hvIW7comC2zwc/zel2ZmastNOgW1jYoJMKZRpjMuGXGYG8tevf3XVPyRWNs3ia4aKceR+hcU3Q6cN4nLOfKI9ic00zj95vlBU8tavf23Ee1J7dtsM/ivatCnxpM0MSLMYEyeos+cNPSyVBUQ6sbeFfKtIY/BSzJlXUHNlefA8HYbkHzdxrbjFaaXx9Jmb/kSM8wXEkI4RxzYW0AWJEccS6X/mNJkxRnRPM7+LW7JQSOgfWYrfqQJis061z636HYXNI1mSExjiwF7Vf07bY/JUxpwc84Yyc69P8COyz31Bfr/W5hM1hkgXKBi5z4CXcXnlHVxmj5MxqqeCZ15CS9CajrhOTRuAa/Kom4lSUXjhQ6JuCdum1DUjRpMrNNGOycdMYg4C4nvtlTj5GL8lLYkubmCuZRJWZ8qcHCL15VQxJvK9nXeLnv3tQ3B9/3/Qdfw/KtrulxWjokDNyXEGpq39ljx3eCdRcC4lqtvi4bVEc3QYpT6NgLHYldWST9AySIJINHjscaKlwMj09eMVxaUfZwrjEX4DX3Bh43PUB1AsMM5jdTPQUdSilBZFjvuvouVZtd/TU4iO2AOozjmiaZH/vgYgTWHcwAx0deFiNguDeuBaslrSNZUms9F52pXrH7ihndp6H5eONqY4luWY9yYONcUiP8zUA1gsdKeR56urob6tKTh6HTYRDePmGo5zy3eha3eBgUmR4ymUbZJvwHQbX3Ia0xupECSdfW5UIu82ZsgURrFZVDNOn4Yqi2owMC6/qro+y5dL3Xp+UYpbhqJzeapzhzw8d/f9jJ6uJExZ19QMRHNyFJJw+TCEVTUGv36wjyVfPmVkrvqGe7UGZSC/jiVasyjWxO+WI5PeFuY4q+VvUWZAmpJjHZ65oIZ+/vPwUULuR0tg5+/gBqgY69XJOQOPL25XYCluWXDYUhU6z4VQvgRNevWdd+HEUnG/bX8aRrE1/9JZP/8iVKp1ZxGxoq0tUDT59Rfpm0fQOXah2luRYwS35AUr7fu4cKtUqzF+7Nj/4n97thkvwJQcWV602oCRVTV7hYpjYbxcxK7YdcJ/iNISXWwUfDjushkLINEa/Bqp77F/UuhraNjbRb+Qf7BsCmNrnuzDpCranOfZdOooRcHIbWOToJJjShmd9nxvpoIx62vU1JAF5XjGKAVnFSRTGKkfVLMgRla/Y4tGUwrYaNBO0sIMvERbz9fSGLMNS4YLk1PbhdVarfYQfb6jjdQsts+RCKnWy6hFgCXrbsVAmsM4nl+/tFPJLWzO/VNn+I0WjnQie5yg48zY3BE6vkYBIyVPlFuyTthAVJ/G9UJLhxn9YY4OD9yB8oBbsO/0bfvWQ4hYzvdDQ3iTiqGTRpnDeOf48XjGhlZ+wfkw+Q7KOKhIAv+3NEknStFjvLkDrO77CsbHJA4+79WTndui2PjbQk+e5ZZQDrXyaXt01fvCT+1mpVBc4oohNYeREk9zlEEOtvDweNi7fkBNTAzGm/TLUeG3yPQSMOYu7mvYUzOJvmr+KzqUcOwIumkrQjWIl+jqZqmlz/MVAyePMomRpj84Sqw9KHoBsZPDDoBEcWwtVgwXBkPa5PtUKyCa3lds8QqFYS9NT0xSkgVVhr0rFumRhGQO3EABbyaYgmhSVzH3oP7fr0rPCYxq8yTi2sm7nPU1S1p//m/FAXBZ539bUE+kcYg2riyqiqxP0K6tCtvOvlx6Y8zGb37LLqh1e4ceils3OXHpuoOFYY2ie7p4i38YsFk5ElWJjlZn7cHhhkYDpWLbtmrTvbIv11psOzoK6uoav1DwIHlh/jAolwHmMZrl4PqPtzBe/zW+ETNYcrwRq3z957DkeP3X+EbMYMnxRqzy9Z/DKMe8jOII6fjvNNz92mo0jgbHObvNVkdKEfJNZ5Wqoew7y1SSWeAIitCfKOLG5b2Hcmy1GjeTY0h75pXQKHWMI+NyjQZqeH31aKEt6DaR7MnSJbAwT100nlFjZGc95jjzQvUGWmLoWE5QA+2E8mR2QEOj92fEyDxu52C1zU5c/MchOSHTvo4XUQo+wz1aygcbgX8fPExJw/T6EjeqXdLSpETrJoocM+iul5/hv35IAbz4gfLE52ciUFyg1FofQKkBRx6HXJIhPZZJZ0EyJUwmehvOfvstSsuM5xDyIIyTaAnSZBEntf6Mw1DjCqfIshgiFSd2flC5PfAil/LW9oREZYhU9NNPiaukHrkMkQoWaUFHbo/16qMPPrvsKx6N3xW1kUvcIuggQ6SMrUiXn3DhKBPZBF0Tn9jxUBHNCTI8SNQQ3OjJvc2Roxr6SMH46y/SIL6hV6XcDuli2TlwBKWoGM81lUMum0h8bFTmdMnGKs3SsSzNAsYwI4Ou9XCX215Uy7ardS/aafEC+cQXekW3HtM9b2VUYcZkzkvEikWWz4E3XFBY6MIQAxOejgjI3fPZoiJHifzmlYFRTgktQj6o1Tw+2foeq1ZzGicX5KBlIJ8dOf2czWUmjA/ymNMqG6PtqYVU8ilnU0DTiZoaMDZsQq17d4R4tjGsU0D7cDoO1dLkU6wJrM+ttrLRqhn5eOqU1YpxcY9xK/LLz81wUv6abmQTEZUdGKtqmk8UKdJ3GpWxWO7EWjZGexwWd6aE8Ru8OHE4rHGhsRzz7Yc+sxj6psMypEgYiznxe+tOBZjf6NHu5tbaWA2GnF2KFFc3zx3LuusRsQc5dgkqpO9yRaafjeGwVaUmuJ1b2G6wKvc+Doy7JWVNY8OVpsu7qkPdMzMfKfF2ccCYpqXRywF7TeRoo16YUOTVLq8kutdwrCExgFNhonpQ1UM4QAwPj0D6f5bIvbCVbeCiXB54Xgcj2Ye6BcCifcF5SHek24vd3K6gHImGsrIyRiyz7qBXm0Lk5BpLYhyM9O97MLACI289pXIXYpxbZubgxhAK6IYzhJSyMK44zeaveNwd8vTGB1UQo42iA4vowCE89H08V87NKAB5WZcwts7wCphHfI8RB4z7jzRCBSZEOntt/rM0QD12dMeM8zP+/AXjgXF1YRnfVO2XvpVoqhyeGx/k8Rsljz55DEz57CQ6BFXsqp4rSUwPr1m0Txwjf0T0aya+vUA6sVl9YPsEX+w4eQsVfp1I5IM87o9rcALJ4oN/Qc7FUAgPpEK7Ru8jDQXG6UmEj2TINYuLzLagBRAXb+CxXBnwLj6rAUYbS5mPh6m25tdI/d2xho0JqgrqgcPmlDIwRt2Ox/o5K/Khh0c5tq91ni5teSAVeVxjUlFZ6JapLVFkJ+ch3vMfBcYT+7BLh6HGxwK0/ayt5Dv+/MgD2WGw/e7BCOcTwLjxiotjL4/s73IecE3kyM/uDxF+XMBWz9WsPRIcFNa8k3jn9mTjojnSc/HtSfNv4anwvXqwukKlPdAy+DWOMLXDvH+67WsIRspQiDIm8RwjPwOMS7EjCFU1vNcfKPZNsqo6YoxdgPH4Oi237BGjy/jZ7jGWs1CebnvG2BJW5Ao+0AhB/t5IOgdR9lWV+9k4SYxl6zfwqD7+LHPpHcqrLT/gx3N1TOBxN7ScXEeM9FHXUL6UYZ+3wKzU3c5+NFSuOY5mZrehevGwVllNtkFTdeP4AaUfwkt090r+uAOf2HHsOrscx0+C4XG3MCItB+MQCaMIccsgtqp9Gsg3H4M/thB2cvoK2JDM+j2faGjfPU0/cMdwYR7v07ZbdiRilXNiPlJOdYvxgBROO9pj/2V8WS86/Pz8KEI607rENRvVGeuOyXIwNo3kkDpKfJbg3ptyLsYtOToBs8CY+30n8t/SmoPYpagKUq3g4cOi3ljFeIFjM/XwJgYY039v6IbTrzjKBj0pP/KStHR+owRbBfJCjnBnlEtjVNiR/uOx3VGcOmdpi/0t3O8A9XUVHyvM7AQQJ7qIXIJMwkLp1EuL1D/FjbuETjMN5n1mDrsRusGG1WVvX0cOB8SnUWEID3Th0oixBhaf5wtB9C593jxsSj75Sw4ADukpEr8A9p3VU1JOEPxLmyQGr5fwumru2DxprWSZgrv06c//ffmzFImwh0bhDz9OxGjja7eDWDn25Mn4J6j3Zm0C/jKge5K6k0T5U1fERzKF1hGDXL6QMGK8bC8R7mKYo9BfuhOZZy+Ws1yzPi6SSkX5Ts2zGzm8sJruIXNTCv3l/g+uocyjl6uG3xEqcxCn6QNa3ppUGAQ9S06yB+vegh8K7QHMwqPO3OpqbDZihIaRS20kCydTU0P6poszP9BFOV2qAUpiTfOM1SaqoqT0+OsvlbT7oslQjYoyMmeo+UmPCTI64WrVTSzn4WG6WwbuuL0cm+PdU328l4XRxwXkJXuWHL1cKB/vZsnRxwXkJXuWHL1cKB/vZsnRxwXkJXuWHL1cKB/vZsnRxwXkJXuWHL1cKB/vZsnRxwXkJXuWHL1cKB/vZsnRxwXkJXuWHL1cKB/vZsnRxwXkJXuWHL1cKB/vZsnRxwXkJXuWHL1cKB/vZsnRxwXkJXuWHL1cKB/vZsnRxwXkJXuWHL1cKB/vZsnRxwXkJXuWHL1cKB/v9n+hZKrgUCDbBQAAAABJRU5ErkJggghAAQgkAAAAGAAAAAIQwNsBAAAAAwAAAAAAAAAAAAAAAAAAABtAAABAAAAANAAAAAEAAAACAAAAAAAAgAAAAIAAAGNDAAAAQwMAAAAAAICyAACAsv7/2UIAAICyAACAsv7/c0IhAAAACAAAAGIAAAAMAAAAAQAAABUAAAAMAAAABAAAABUAAAAMAAAABAAAAFEAAABcdgAAAAAAAAAAAABsAAAAPAAAAAAAAAAAAAAAAAAAAAAAAADjAAAAgAAAAFAAAAAMBAAAXAQAAAByAAAAAAAAIADMAG0AAAA9AAAAKAAAAOMAAACAAAAAAQAIAAAAAAAAAAAAAAAAAAAAAAD5AAAAAAAAAAAAAAD///8A+fn5AJubmwBHR0cAERERAAoKCgBBQUEAlJSUAPj4+ABkZGQANDQ0AC8vLwAxMTEAPT09ALGxsQC6uroATU1NAEtLSwBZWVkAe3t7ALy8vAD6+voA/Pz8AFxcXAAyMjIAU1NTAPPz8wD39/cAmpqaAEBAQAANDQ0ACwsLAIaGhgDp6ekA/v7+AJ2dnQA6OjoABQUFAAYGBgCvr68ADg4OAMHBwQDCwsIAHBwcACsrKwAPDw8Ao6OjANLS0gCgoKAACAgIAHBwcADq6uoAISEhABkZGQB+fn4AIyMjAF5eXgDQ0NAAJSUlAIuLiwBdXV0APDw8APv7+wDm5uYADAwMAGVlZQAJCQkAEhISAP39/QBra2sAJiYmADMzMwBgYGAAYmJiAFJSUgAXFxcA5OTkAJKSkgAtLS0AbW1tAICAgABsbGwAIiIiAH19fQBbW1sAra2tALe3twCKiooA9PT0AJycnAAeHh4AuLi4ACQkJAAQEBAAjY2NAHNzcwCCgoIA0dHRAOfn5wDAwMAApqamAOPj4wBqamoAx8fHAHd3dwB5eXkA7u7uAL+/vwBRUVEAExMTAFdXVwBmZmYA09PTAKGhoQB0dHQAs7OzABUVFQBFRUUANjY2AAcHBwAdHR0A3NzcAKurqwBvb28ApaWlAAMDAwDPz88AFBQUAIeHhwDDw8MASUlJAM3NzQC2trYAiYmJAMrKygCXl5cAqampANvb2wB1dXUAFhYWAJmZmQBDQ0MAT09PAJiYmACWlpYATk5OAM7OzgABAQEAyMjIAPb29gCfn58AaWlpAL29vQDi4uIAGhoaANTU1ADy8vIAqqqqAMvLywACAgIABAQEAN/f3wDt7e0AQkJCABgYGAAsLCwA2traAH9/fwA3NzcAlZWVAExMTAAoKCgAubm5AMzMzACPj48Ajo6OANjY2AC7u7sAOTk5AOjo6ABxcXEAWFhYAOHh4QBaWloAODg4AOzs7ADJyckAPz8/ANfX1wApKSkAfHx8ALW1tQDl5eUArq6uACAgIADe3t4AZ2dnACcnJwA7OzsA4ODgAFRUVACTk5MAcnJyAEpKSgCwsLAApKSkAISEhAB6enoAgYGBADAwMADZ2dkA8fHxAN3d3QDW1tYANTU1ACoqKgCioqIAYWFhAMbGxgDr6+sA1dXVAKysrABfX18AxcXFAMTExACnp6cAPj4+AHZ2dgCMjIwAsrKyAHh4eAAfHx8AY2NjAEZGRgBubm4ASEhIAPDw8ABEREQAiIiIAJ6engCDg4MAGxsbAFBQUAC+vr4AqKioAO/v7wAuLi4A9fX1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Q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6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t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cwEBAQEBAQEBAQEBAQEBFhwBAQEBAQEBHD8BAQEBAQEBARaWAQEBAQEBAQEXlgEBAQEBAQH4WQEBAQEBAQEBAQEBFp0/AQEBAQEBAQEBAQEBFp2WAQEBAQEBAQEBAaJk5q2H7QEBAQEBAQEBAQEBAQEBAQEBAQEBAQEBRfhFAQEBARydRQEBAQEBAQEBAQEBARydHAEBAQEBAZ0XAQEBAQEBAQEBAQEBAQEBAQEBAQEBAQEBAQEBAQEBAQEBAQEBAQEBAQEBAQEBAQEBAQEBAQEBAfg/AQEBAQEBAQEBAQEBAQEBpwEBAQEBAQEBAQEBAQEfAAAA3QEBAfaUAABPAQEBAQFNBgAAoSIBAQEBAekAAACCAQEBASYAAADBAQEBAQEBAQGwAAAAMwEBAQEBAQEBAQE9AAAADAEBAQEBAYIEoAAAAAAAACCPLxcBAQEB8AAAAAAAAAAAAACDAQFqAAAAfAEBfAAAAAgBAQEBAQEBAQEBswAAAJIBAQGFAAAAGQEBAQEBAQEBrwAAAAAAAAAAAAAA6wEBAbt+AAAAAAAAAAAAwwEBnDIAAAAAAAAAAAAuAQGyAAAA9wEBAQEBAQEBAQEBAQEBgAEBAQEBAQEBAQEBAQEAAAAA9AEBAWYAAACAAQEBAQE3AAAAANEBAQEBAeoAAAD1AQEBFgAAAAC9AQEBAQEBAQEQAAAAJgEBAQEBAQEBAQEAAAAAuAEBAQHU1wAAAAAAAAAAAAAAALkBAQEB7AAAAAAAAAAAAADyAQETAAAAjwEBiAAAAL4BAQEBAQEBAQG6AAAAAFQBAQGNAAAAdQEBAQEBAQEBPgAAAAAAAAAAAAAA6gEBARQAAAAAAAAAAAAAAD8BsAAAAAAAAAAAAAAA3AHwAAAAXgEBAQEBAQEBAQEBAQEBMwEBAQEBAQEBAQEBAQEAAAAAbAEBAWYAAAB1AQEBAQHyAAAAAMMBAQEBAeoAAACJAQEBFgAAAAC9AQEBAQEBAQEjBgAAACoBAQEBAQEBAQ8AAAAAbAEBAYofAAAAAAAAAAAAAAAAAEQBAQEBBAAAAAAAAAAAAABdAQETAAAAjwEBawAAAAC0AQEBAQEBAQGwAAAAANUBAQEdAAAAdQEBAQEBAQEBJQAAAAAAAAAAAAAA8wEBARQAAAAAAAAAAAAAoEUBXwAAAAAAAAAAAAAAGwGXAAAABQEBAQEBAQEBAQEBAQEBdQEBAQEBAQEBAQEBAQEAAAAAbAEBAWYAAAB1AQEBAZwAAAAAAAAwAQEBAe4AAACJAQEBFgAAAAC9AQEBAQEBAQEBSQAAAJgBAQEBAQEBAW0AAAAfAQEBP4wAAAAAAG3wZLKGeQAAAG4BAQEBBAAAAF1GRlLrM3zOAQETAAAAjwEBAbMAAADlAQEBAQEBAQENAAAArAEBAQEdAAAAdQEBAQEBAQEBJQAAAKvOzs7Ozs7ZegEBARQAAAAuUmdS6zMzWAEBXwAAAENSZ1LrfHzxAQGXAAAABQEBAQEBAQEBAQEBAQEBzAEBAQEBAQEBAQEBAQEAAAAAbAEBAWYAAAB1AQEBAYsAAAAAAADrAQEBAe4AAACJAQEBFgAAAAC9AQEBAQEBAQEB4QAAAHXEp6enp6ensScAAADFAQEB6QAAAADDtAEBAQEB5gAAAG4BAQEBBAAAALgBAQEBAQEBAQETAAAAjwEBATEAAACmt6enp6enp4cAAAAAhgEBAQEdAAAAdQEBAQEBAQEBJQAAAOQBAQEBAQEBAQEBAdAAAABHAQEBAQEBAQEBXwAAAKUBAQEBAQEBAQGXAAAABQEBAQEBAQEBAQEBAQEBAAEBAQEBAQEBAQEBAQEAAAAAbAEBAWYAAAB1AQEBAaUAAAAAAABBAQEBAY4AAACJAQEBFgAAAAC9AQEBAQEBAQEBAUEAAAAAAAAAAAAAAAAAAAC7AQG0AAAAAEwJAQEBAQEBDwAAAG4BAQEB6gAAABMBAQEBAQEBAQETAAAAjwEBAUUAAAAAAAAAAAAAAAAAAAAA3AEBAQEdAAAAdQEBAQEBAQEBJQAAAOQBAQEBAQEBAQEBAdAAAAA7AQEBAQEBAQEBXwAAAKUBAQEBAQEBAQGXAAAABQEBAQEBAQEBAQEBAQEBhwEBAQEBAQEBAQEBAQEAAAAAbAEBAWYAAAB1AQEBfwAAAEGOAAAAKgEBAY4AAACJAQEBFgAAAADTAQEBAQEBAQEBAZgAAAAAAAAAAAAAAAAAAHUBAQHvAAAAABUBAQEBAQEBDwAAAG4BAQEBBAAAABMBAQEBAQEBAQETAAAAjwEBAQF2AAAAAAAAAAAAAAAAAAALAQEBAQEdAAAAdQEBAQEBAQEBJQAAAOQBAQEBAQEBAQEBAdAAAAA7AQEBAQEBAQEBXwAAAKUBAQEBAQEBAQGXAAAABQEBAQEBAQEBAQEBAQEBvgEBAQEBAQEBAQEBAQEAAAAAbAEBAWYAAAB1AQEBRgAAAD2yAAAAEwEBAaQAAACJAQEBFgAAAAAES7hnkLEBAQEBAZMAAAAAAAAAAAAAAAAAAGABAQHuAAAAeQEBAQEBAQEBDwAAAG4BAQEBBAAAABMBAQEBAQEBAQETAAAAjwEBAQGeAAAAAAAAAAAAAAAAAACRAQEBAQEdAAAAdQEBAQEBAQEBJQAAAOQBAQEBAQEBAQEBAdAAAAA7AQEBAQEBAQEBXwAAAKUBAQEBAQEBAQGXAAAABQEBAQEBAQEBAQEBAQEBZAEBAQEBAQEBAQEBAQEAAAAAbAEBAWYAAAB1AQEBRAAAAOEBHwAAJkUBAaQAAACJAQEBFgAAAAAAAAAAAADSfwEBAQF1AAAA0yIiIiKyAAAAAGIBAQGMAAAAPQEBAQG0MHE6sAAAAG4BAQEBBAAAABMBAQEBAQEBAQETAAAAjwEBAQEWoQAAoO0iIiK0WgAAAAAbAQEBAQEdAAAAdQEBAQEBAQEBJQAAAGoBAQEBAQEBAQEBAdAAAABHAQEBAQEBAQEBXwAAAKUBAQEBAQEBAQGXAAAABQEBAQEBAQEBAQEBAQEBWgEBAQEBAQEBAQEBAQEAAAAAbAEBAWYAAAB1AQHgAAAALgEB6wAAAMIBAaQAAACJAQEBFgAAAAAAAAAAAAAAAH0BAQFzAAAAkAEBAQHLAAAALAEBAQEnAAAAIQEBAQHoAAAAAAAAAG4BAQEBBAAAABMBAQEBAQEBAQETAAAAjwEBAQEBkgAAAJkBAQEBjwAAAOMBAQEBAQEdAAAAdQEBAQEBAQEBJQAAAMN2durszIMwAQEBAdAAAADGAQEBAQEBAQEBXwAAAKUBAQEBAQEBAQGXAAAABQEBAQEBAQEBAQEBAQEB7gEBAQEBAQEBAQEBAQEAAAAAbAEBAWYAAACAAQHpAAAAaQEB0wAAAOoBAaQAAACJAQEBFgAAAAB2GhHoAAAAAACxAQGxAAAAuQEBAQGlAAAAVAEBASOhAAAAHQEBAQFBAAAAAAAAAG4BAQEBBAAAALgBAQEBAQEBAQETAAAAjwEBAQEBhQAAADkBAQEBAAAAAHIBAQEBAQEdAAAAdQEBAQEBAQEBJQAAAAAAAAAAAAAhAQEBAdAAAADGAQEBAQEBAQEBXwAAAKUBAQEBAQEBAQGXAAAABQEBAQEBAQEBAQEBAQEBQwEBAQEBAQEBAQEBAQEAAAAAbAEBAWYAAACAAQEnAAAA0wEBAUcAAABZAaQAAACJAQEBFgAAAADTAQEBewAAAACkAQEBwwAAANQBATAAAAAAegEBAQF4AAAAsAEBAQFPAAAAAAAAAG0BAQEBBAAAAFUBAQEBAQEBAQETAAAAjwEBAQEBI3gAAEEBAQHCAAAAlBwBAQEBAQEdAAAAdQEBAQEBAQEBJQAAAAAAAAAAAACBAQEBAdAAAACsAQEBAQEBAQEBXwAAAKUBAQEBAQEBAQGXAAAABQEBAQEBAQEBAQEBAQEBLQEBAQEBAQEBAQEBAQEAAAAAbAEBAWYAAABuARUAAADYAQEBAaoAAACNAaQAAACJAQEBFgAAAAC9AQEBAUIAAAAAGwEBUQAAAIgBAbUAAAAtAQEBAQHoAAAAxQEBAQEBAQEBAQEBAQEBAQEBBAAAABgBAQEBAQEBAQETAAAAjwEBAQEBARgAAABkAQERAAAAzAEBAQEBAQEdAAAAdQEBAQEBAQEBJQAAAC3fSUlJSRjTAQEBAdAAAAC+AQEBAQEBAQEBXwAAAEwBAQEBAQEBAQGXAAAABQEBAQEBAQEBAQEBAQEByQEBAQEBAQEBAQEBAQEAAAAAbAEBAWYAAABuAbgAAACvAQEBAdQAAAALAaQAAACJAQEBFgAAAAC9AQEBAa4AAAAAfwEBwQAAALMBAZsAAABYAQEBAQHJAAAANQEBAQEBAQEBAQEBAQEBAQEBBAAAAD0BAQEBAQEBAQETAAAAjwEBAQEBARUAAADaARYmAAAAVgEBAQEBAQEdAAAAdQEBAQEBAQEBJQAAAOcBAQEBAQEBAQEBAdAAAADYAQEBAQEBAQEBXwAAAKUBAQEBAQEBAQGXAAAABQEBAQEBAQEBAQEBAQEBPQEBAQEBAQEBAQEBAQEAAAAAbAEBAWYAAABEATIAAACdAQEBAQESAAAAnaQAAACJAQEBFgAAAAC9AQEBAaIAAAAAXAEBAUcAAABrYgAAAABrAQEBAQHZAAAAAOABAQEBAQEBAQEBAQEBAQEBBAAAAD0BAQEBAQEBAQETAAAAjwEBAQEBAQEfAAAfAeYAAAAAAQEBAQEBAQEdAAAAdQEBAQEBAQEBJQAAAOQBAQEBAQEBAQEBAdAAAADYAQEBAQEBAQEBXwAAADYBAQEBAQEBAQGXAAAABQEBAQEBAQEBAQEBAQEBuAEBAQEBAQEBAQEBAQEAAAAAbAEBAWYAAAAFsgAAAKQBAQEBAQGtAAAA5Y4AAACJAQEBFgAAAAC9AQEBARAAAAAAggEBATwAAAADYAAAABkBAQEBAQE/BgAAAFsXAQEBAQEBAQEBAQEBAQEBBAAAADkBAQEBAQEBAQETAAAAjwEBAQEBAQGYAAAA220AAAATAQEBAQEBAQEdAAAAdQEBAQEBAQEBJQAAAOQBAQEBAQEBAQEBAdAAAAAtAQEBAQEBAQEBXwAAADYBAQEBAQEBAQGXAAAABQEBAQEBAQEBAQEBAQEBdAEBAQEBAQEBAQEBAQEAAAAAbAEBAWYAAACMuAAAAOIBAQEBAQEBIAAALYMAAACJAQEBFgAAAAC9AQEBAeMAAAAAawEBAcEAAAB2eQAAAKoBAQEBAQEB0QAAAAANCQEBAQEBAQFFhh4BAQEBBAAAADkBAQEBAQEBAQETAAAAjwEBAQEBAQHbAAAAxZQAAABXAQEBAQEBAQEdAAAAdQEBAQEBAQEBJQAAAOQBAQEBAQEBAQEBAdAAAAAtAQEBAQEBAQEBXwAAAJsBAQEBAQEBAQGXAAAABQEBAQEBAQEBAQEBAQEBUgEBAQEBAQEBAQEBAQEAAAAAbAEBAWYAAAB1JgAAfiMBAQEBAQEBYAAAAFsAAACJAQEBFgAAAADA3YTedwAAAAC5AQEBAQF3AAAAAAAAAGsBAQEBAQEBAQwAAAAAJxQwutRNdDknACAXAQEBBAAAAN8BAQEBAQEBAQETAAAAjwEBAQEBAQEBpQAAAAAAAAYBAQEjL5eXl5ffAAAAKdmXl5cknAEBJQAAAFXg4ODg4dvgGwEBAdAAAACmAQEBAQEBAQEBXwAAAJsBAQEBAQEBAQGXAAAABQEBAQEBAQEBAQEBAQEBNwEBAQEBAQEBAQEBAQEAAAAAbAEBAWYAAAAAAAAAEwEBAQEBAQEBsQAAAAAAAACJAQEBFgAAAAAAAAAAAAAAAACxAQEBAQHKAAAAAAAAvAEBAQEBAQEBAdyMAAAAAAAAAJQAAAAAAB8BAQEBBAAAAEkBAQEBAQEBAQETAAAAjwEBAQEBAQEBywAAAAAAAEoBAQGEAAAAAAAAAAAAAAAAAAAAvAEBJQAAAAAAAAAAAAAAUAEBAdAAAABPAQEBAQEBAQEBXwAAACwBAQEBAQEBAQGXAAAABQEBAQEBAQEBAQEBAQEBwAEBAQEBAQEBAQEBAQEAAAAAbAEBAbQAAAAAAAAAggEBAQEBAQEBAaYAAAAAAADCAQEBRQAAAAAAAAAAAAAAH4IBAQEBAQGdAAAAAAAA2QEBAQEBAQEBAQGdBwAAAAAAAAAAAAAAABIBAQEBBAAAANoBAQEBAQEBAQETAAAAjwEBAQEBAQEB1gAAAAAAANsBAQGZAAAAAAAAAAAAAAAAAAAADAEBJQAAAAAAAAAAAAAAGAEBAdAAAABPAQEBAQEBAQEBXwAAACwBAQEBAQEBAQGXAAAABQEBAQEBAQEBAQEBAQEBogEBAQEBAQEBAQEBAQEAAAAAuwEBAQHXAAAAAKHRAQEBAQEBAQEBAWJeAAAAACAbAQEBAQwAAAAAAAAAJ9KwWQEBAQEBAQEBkgAAAABDFgEBAQEBAQEBAQEBARW8AAAAAAAAAAC+AwEBAQEBSwAAAFABAQEBAQEBAQFCAAAAuAEBAQEBAQEBAdgAAAAANQEBAQHTAAAAAAAAAAAAAAAAAAAAjwEBYAAAAAAAAAAAAAAAiwEBASEAAAAlAQEBAQEBAQEBjQAAAMYBAQEBAQEBAQF7AAAAmwEBAQEBAQEBAQEBAQEB0wEBAQEBAQEBAQEBAQFZcX8iAQEBAQEBQMHBwQkBAQEBAQEBAQEBAQFFIk3BQBYBAQEBAQFAwcHBTWNrRQEBAQEBAQEBAQEBF3pxYtMbAQEBAQEBAQEBAQEBAQEB1CtahlhaZKMBAQEBAQEBFqeT1UUBAQEBAQEBAQFFepOKFwEBAQEBAQEBAQnTYjCnAgEBAQEBtMHBwcHBwcHBwcHBwcFNAgEBAWPBwcHBwcHBwcFNPwEBAQGik7ECAQEBAQEBAQEBAbeT1hwBAQEBAQEBAQEBTX+clgEBAQEBAQEBAQEBAQEBR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T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t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M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D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5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U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0gEBAQEBAQEBAQEBAQEBAQEBAQEBAQEBAQEBAQEBAQEBAQEBAQEBAQEBAQEBAQEBAQEBAQEBAQEBAQEBAQEBAQEBFxXLzKkOPcpmAQEBzVS/CD8BAQEBAQEBAQEBzqgUUXoBAZXPFE5rAQEBAQEBn1HQ0WwBAQGECAgICAgICAgIyhsBAQEBARytYJKz0qTFzhsBAQEBAQEBAQFZL0mpDLxKfZYBAQEBAQEBAQEBAQEBAQEBAQEBAQEBAQEBAQEBAQEBAQEBAQEBAQEBAQEBAQEBAQEBAQEBAQEBAQEBAQEBAQEBegEBAQEBAQEBAQEBAQEBAQEBAQEBAQEBAQEBAQEBAQEBAQEBAQEBAQEBAQEBAQEBAQEBAQEBAQEBAQEBAQEBAQEvjAAAAAAAAAAAjrQBRwAAAJABAQEBAQEBAQFjAAAAAMoBAV0AAAA8AQEBAQEBQwAAAAcBARwAAAAAAAAAAAAAACQBAQEBNycAAAAAAAAAAH6YHAEBAQEBAYsmAAAAAAAAACZYAQEBAQEBAQEBAQEBAQEBAQEBAQEBAQEBAQEBAQEBAQEBAQEBAQEBAQEBAQEBAQEBAQEBAQEBAQEBAQEBAQEB9QEBAQEBAQEBAQEBAQEBAQEBAQEBAQEBAQEBAQEBAQEBAQEBAQEBAQEBAQEBAQEBAQEBAQEBAQEBAQEBAQEBAcUAAAAAAAAAAAAAAMYBqAAAAMcBAQEBAQEBAQEhAAAAAMgBAUcAAACwAQEBAQF7AAAAAIkBASIAAAAAAAAAAAAAAF8BAQLGAAAAAAAAAAAAAAAANsgBAQEBXAAAAAAAAAAAAAAAyQEBAQEBAQEBAQEBAQEBAQEBAQEBAQEBAQEBAQEBAQEBAQEBAQEBAQEBAQEBAQEBAQEBAQEBAQEBAQEBAQEBzQEBAQEBAQEBAQEBAQEBAQEBAQEBAQEBAQEBAQEBAQEBAQEBAQEBAQEBAQEBAQEBAQEBAQEBAQEBAQEBAQEBUQAAAAAAAKAffgAAAAABxAAAAAAcAQEBAQEBAQGsAAAApgEBAUcAAACwAQEBAQEOAAAAHwEBATQAAAAAAAAAAAAAAFYBAXYAAAAAAH5TDYwAAAAAAC5FAQEBMQAAAHg+EUiUAAAAAIgBAQEBAQEBAQEBAQEBAQEBAQEBAQEBAQEBAQEBAQEBAQEBAQEBAQEBAQEBAQEBAQEBAQEBAQEBAQEBAQEBegEBAQEBAQEBAQEBAQEBAQEBAQEBAQEBAQEBAQEBAQEBAQEBAQEBAQEBAQEBAQEBAQEBAQEBAQEBAQEBAQGxAAAAAAC8fyMBI3FwAKABAb4AAAAxAQEBAQEBAZoAAAAArwEBAUcAAACwAQEBAWYAAAAAvwEBATQAAAAAwGZNwUBjYwEBwgAAAAAnMQIBAQGKdwAAAAC4AQEBngCpmSMBAQGjwwAAAAUBAQEBAQEBAQEBAQEBAQEBAQEBAQEBAQEBAQEBAQEBAQEBAQEBAQEBAQEBAQEBAQEBAQEBAQEBAQEBAQEBmwEBAQEBAQEBAQEBAQEBAQEBAQEBAQEBAQEBAQEBAQEBAQEBAQEBAQEBAQEBAQEBAQEBAQEBAQEBAQEBAQG2AAAAABMBAQEBAQEBt4YBAVgAAAA1uBMTExMTE7kAAAAAowEBAUcAAACwAQEBATMAAAAAugEBATQAAAAArgEBAQEBAQEBDQAAAAC7AQEBAQEBAbwAAAAAmgEBAlwBAQEBAQEBlQAAAAC9AQEBAQEBAQEBAQEBAQEBAQEBAQEBAQEBAQEBAQEBAQEBAQEBAQEBAQEBAQEBAQEBAQEBAQEBAQEBAQEBcwEBAQEBAQEBAQEBAQEBAQEBAQEBAQEBAQEBAQEBAQEBAQEBAQEBAQEBAQEBAQEBAQEBAQEBAQEBAQEBAQEAAAAAQxcBAQEBAQEBAQEBAaMAAAAAAAAAAAAAAAAAAACzAQEBAUcAAACwAQEBIwYAAABtAQEBATQAAAAArgEBAQEBAQGjAAAAABoBAQEBAQEBAbQAAAAAtQEBAQEBAQEBAQEBIgAAAACtAQEBAQEBAQEBAQEBAQEBAQEBAQEBAQEBAQEBAQEBAQEBAQEBAQEBAQEBAQEBAQEBAQEBAQEBAQEBAQEBhAEBAQEBAQEBAQEBAQEBAQEBAQEBAQEBAQEBAQEBAQEBAQEBAQEBAQEBAQEBAQEBAQEBAQEBAQEBAQEBAYQAAAAAcwEBAQEBAQEBAQEBAQFIAAAAAAAAAAAAAAAAAABaAQEBAUcAAACwAQEBYQAAAACxAQEBATQAAAAArgEBAQEBAQF0AAAAAFwBAQEBAQEBAQEEAAAAOAEBAQEBAQEBAQEBIQAAAACyAQEBAQEBAQEBAQEBAQEBAQEBAQEBAQEBAQEBAQEBAQEBAQEBAQEBAQEBAQEBAQEBAQEBAQEBAQEBAQEBWgEBAQEBAQEBAQEBAQEBAQEBAQEBAQEBAQEBAQEBAQEBAQEBAQEBAQEBAQEBAQEBAQEBAQEBAQEBAQEBAaoAAAAAmQEBAQEBAQEBAQEBAQGqAAAAdRGrq6urrAAAAACWAQEBAUcAAABOAQGtAAAAABMBAQEBATQAAAAArgEBAQEBAQEhAAAAAFkBAQEBAQEBAQGvAAAAAAkBAQEBAQEBAT9pAAAAAAA0AQEBAQEBAQEBAQEBAQEBAQEBAQEBAQEBAQEBAQEBAQEBAQEBAQEBAQEBAQEBAQEBAQEBAQEBAQEBAQEBYgEBAQEBAQEBAQEBAQEBAQEBAQEBAQEBAQEBAQEBAQEBAQEBAQEBAQEBAQEBAQEBAQEBAQEBAQEBAQEBAVEAAAAAIgEBAQEBAQEBAQEBAQGjAAAAQQEBAQEBpAAAAHYBAQEBAUcAAABMLaUAAAAApgIBAQEBATQAAAAAhAEBAQEBAQFSAAAAAAEBAQEBAQEBAQGZAAAAAKcBAQEBAQGdqB8AAAAAAKkBAQEBAQEBAQEBAQEBAQEBAQEBAQEBAQEBAQEBAQEBAQEBAQEBAQEBAQEBAQEBAQEBAQEBAQEBAQEBAQEB3AEBAQEBAQEBAQEBAQEBAQEBAQEBAQEBAQEBAQEBAQEBAQEBAQEBAQEBAQEBAQEBAQEBAQEBAQEBAQEBAVIAAAAAnQEBAQEBAQEBAQEBAQEBDgAAAGgBAQECAAAAAJ4BAQEBAUcAAAAAAAAAAAAGnwEBAQEBATQAAAAAhAEBAQEBAQFKAAAABgEBAQEBAQEBAQF/AAAAAJ8BAQEBHBSgAAAAAAAAoaIBAQEBAQEBAQEBAQEBAQEBAQEBAQEBAQEBAQEBAQEBAQEBAQEBAQEBAQEBAQEBAQEBAQEBAQEBAQEBAQEBSgEBAQEBAQEBAQEBAQEBAQEBAQEBAQEBAQEBAQEBAQEBAQEBAQEBAQEBAQEBAQEBAQEBAQEBAQEBAQEBAVAAAAAAGwEBAQEBAQEBAQEBAQEBlwAAAGcBAQFyAAAAfgkBAQEBAUcAAAAAAAAAAAAAAG0BAQEBATQAAAAAkwEBAQEBAQGYAAAAHwEBAQEBAQEBAQEwAAAAAJkBAQGamwAAAAAAAABMnAEBAQEBAQEBAQEBAQEBAQEBAQEBAQEBAQEBAQEBAQEBAQEBAQEBAQEBAQEBAQEBAQEBAQEBAQEBAQEBAQEBvQEBAQEBAQEBAQEBAQEBAQEBAQEBAQEBAQEBAQEBAQEBAQEBAQEBAQEBAQEBAQEBAQEBAQEBAQEBAQEBATcAAAAANAEBAQEBAQEBAQEBAQEBCQAAAG4BAQGOAAAASwEBAQEBAUcAAACPkJFhSAAAAACSAQEBATQAAAAAkwEBAQEBAQFUAAAAlAEBAQEBAQEBAQGVAAAAAJUBAZaAAAAAAAAAQTwBAQEBAQEBAQEBAQEBAQEBAQEBAQEBAQEBAQEBAQEBAQEBAQEBAQEBAQEBAQEBAQEBAQEBAQEBAQEBAQEBAQEB5AEBAQEBAQEBAQEBAQEBAQEBAQEBAQEBAQEBAQEBAQEBAQEBAQEBAQEBAQEBAQEBAQEBAQEBAQEBAQEBASQAAAAAggEBAQEBAQEBAQEBAQEBAYMAAACEAVkAAAAAhQEBAQEBAUcAAAA8AQEBAYYAAAAAhwEBATQAAAAAfwEBAQEBAQGIAAAAABYBAQEBAQEBAQGJAAAAAIoBAYsAAAAAAIyNPwEBAQEBAQEBAQEBAQEBAQEBAQEBAQEBAQEBAQEBAQEBAQEBAQEBAQEBAQEBAQEBAQEBAQEBAQEBAQEBAQEBAQEBMQEBAQEBAQEBAQEBAQEBAQEBAQEBAQEBAQEBAQEBAQEBAQEBAQEBAQEBAQEBAQEBAQEBAQEBAQEBAQEBAXoAAAAAVAEBAQEBAQEBAQEBAQEBAXsAAAB8AX0AAAB+AQEBAQEBAUcAAAA8AQEBAQFMAAAAYAEBATQAAAAAfwEBAQEBAQFiAAAAACoBAQEBAQEBAQFzAAAAABYBAYAAAAAAgQEBAQEBAQEBAQEBAQEBAQEBAQEBAQEBAQEBAQEBAQEBAQEBAQEBAQEBAQEBAQEBAQEBAQEBAQEBAQEBAQEBAQEBAQEBcgEBAQEBAQEBAQEBAQEBAQEBAQEBAQEBAQEBAQEBAQEBAQEBAQEBAQEBAQEBAQEBAQEBAQEBAQEBAQEBAQEFAAAAbgEBAQEBAQEBAQEBAQEBASMAAAB1AXYAAABJAQEBAQEBAUcAAAA8AQEBAQF3AAAAGgEBATQAAAAAOgEBAQEBAQEXeAAAABgBAQEBAQEBAQF5AAAAOAEBAQAAAABSAQEBAQEBAQEBAQEBAQEBAQEBAQEBAQEBAQEBAQEBAQEBAQEBAQEBAQEBAQEBAQEBAQEBAQEBAQEBAQEBAQEBAQEBAQEBTgEBAQEBAQEBAQEBAQEBAQEBAQEBAQEBAQEBAQEBAQEBAQEBAQEBAQEBAQEBAQEBAQEBAQEBAQEBAQEBAQFpAAAAAGoBAQEBAQEBa2wBAQEBAQFtAAAAOgAAAABkAQEBAQEBAUcAAAA8AQEBAQFuAAAAbwEBATQAAAAAOgEBAQEBAQEBcAAAAABxAQEBAQEBAXIAAAAAcwEBAQAAAAB0AQEBAQEBAQEBAQEBAQEBAQEBAQEBAQEBAQEBAQEBAQEBAQEBAQEBAQEBAQEBAQEBAQEBAQEBAQEBAQEBAQEBAQEBAQEB3gEBAQEBAQEBAQEBAQEBAQEBAQEBAQEBAQEBAQEBAQEBAQEBAQEBAQEBAQEBAQEBAQEBAQEBAQEBAQEBAQFZJgAAAAAURQEBARZaJ1sBAQEBAQFcAAAAXQAAAF4BAQEBAQEBAUcAAABfAQEBAWAAAAAAYQEBATQAAAAAYgEBAQEBAQEBYwAAAAAyZAEBAQEBZQAAAAAAZgEBASwAAABnAQEBAQFoGgEBAQEBAQEBAQEBAQEBAQEBAQEBAQEBAQEBAQEBAQEBAQEBAQEBAQEBAQEBAQEBAQEBAQEBAQEBAQEBAQEB4AEBAQEBAQEBAQEBAQEBAQEBAQEBAQEBAQEBAQEBAQEBAQEBAQEBAQEBAQEBAQEBAQEBAQEBAQEBAQEBAQEBLwAAAAAAQRJCBEMAAEQBAQEBAQFFBgAAAAAAAEYBAQEBAQEBAUcAAABISUpLTAAAAAAATQEBATQAAAAAMAEBAQEBAQEBAU4AAAAAAE9QUVJTAAAAAAAzAQEBAVQAAAAAVVZXWA0AADQBAQEBAQEBAQEBAQEBAQEBAQEBAQEBAQEBAQEBAQEBAQEBAQEBAQEBAQEBAQEBAQEBAQEBAQEBAQEBAQEBuwEBAQEBAQEBAQEBAQEBAQEBAQEBAQEBAQEBAQEBAQEBAQEBAQEBAQEBAQEBAQEBAQEBAQEBAQEBAQEBAQEBATcAAAAAAAAAAAAAADgBAQEBAQEBOQAAAAAAADoBAQEBAQEBATsAAAAAAAAAAAAAAAA8AQEBATQAAAAAMAEBAQEBAQEBAQE9AAAAAAAAAAAAAAAAAD4BAQEBAT82AAAAAAAAAAAAAEABAQEBAQEBAQEBAQEBAQEBAQEBAQEBAQEBAQEBAQEBAQEBAQEBAQEBAQEBAQEBAQEBAQEBAQEBAQEBAQEBegEBAQEBAQEBAQEBAQEBAQEBAQEBAQEBAQEBAQEBAQEBAQEBAQEBAQEBAQEBAQEBAQEBAQEBAQEBAQEBAQEBAQEoKQAAAAAAAAAAICoBAQEBAQEBKwAAAAAALAEBAQEBAQEBAS0AAAAAAAAAAAAALi8BAQEBASIAAAAAMAEBAQEBAQEBAQEBMTIAAAAAAAAAAAAAMwEBAQEBAQE0NQAAAAAAAAAANiMBAQEBAQEBAQEBAQEBAQEBAQEBAQEBAQEBAQEBAQEBAQEBAQEBAQEBAQEBAQEBAQEBAQEBAQEBAQEBAQEBZQEBAQEBAQEBAQEBAQEBAQEBAQEBAQEBAQEBAQEBAQEBAQEBAQEBAQEBAQEBAQEBAQEBAQEBAQEBAQEBAQEBAQEBAgMEBQAABgcICQEBAQEBAQEBAQoLDA0ODwEBAQEBAQEBARAREhISEhISExQVFgEBAQEBARcYGQ0aGwEBAQEBAQEBAQEBARwdHh8AAAAgByEiAQEBAQEBAQEBIyQlJgAAJw4dHAEBAQEBAQEBAQEBAQEBAQEBAQEBAQEBAQEBAQEBAQEBAQEBAQEBAQEBAQEBAQEBAQEBAQEBAQEBAQEBAQEBC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0wAAABkAAAAAAAAAAAAAABsAAAAPAAAAAAAAAAAAAAAbQAAAD0AAAApAKoAAAAAAAAAAAAAAIA/AAAAAAAAAAAAAIA/AAAAAAAAAAAAAAAAAAAAAAAAAAAAAAAAAAAAAAAAAAAiAAAADAAAAP////9GAAAAHAAAABAAAABFTUYrAkAAAAwAAAAAAAAADgAAABQAAAAAAAAAEAAAABQAAAA=</SignatureImage>
          <SignatureComments/>
          <WindowsVersion>10.0</WindowsVersion>
          <OfficeVersion>16.0.19725/27</OfficeVersion>
          <ApplicationVersion>16.0.19725</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2026-03-23T15:37:15Z</xd:SigningTime>
          <xd:SigningCertificate>
            <xd:Cert>
              <xd:CertDigest>
                <DigestMethod Algorithm="http://www.w3.org/2001/04/xmlenc#sha256"/>
                <DigestValue>0aowEloy7YjjQdSB3hWBY11o7kQAvKxvcwADWTPlyTI=</DigestValue>
              </xd:CertDigest>
              <xd:IssuerSerial>
                <X509IssuerName>CN=ITTI SAECA, SERIALNUMBER=RUC80028355-4, OU=Prestador Cualificado de Servicios de Confianza, O=ICPP, C=PY</X509IssuerName>
                <X509SerialNumber>387061216883208969700584112730396316537537510344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dDCCBVygAwIBAgIQJvpsDVXC/eZmfD1BxJ4mFTANBgkqhkiG9w0BAQsFADBvMQswCQYDVQQGEwJQWTErMCkGA1UECgwiTWluaXN0ZXJpbyBkZSBJbmR1c3RyaWEgeSBDb21lcmNpbzEzMDEGA1UEAwwqQXV0b3JpZGFkIENlcnRpZmljYWRvcmEgUmHDrXogZGVsIFBhcmFndWF5MB4XDTI0MDYyNjE2MDkzNloXDTMyMDYyNjE2MDkzNlowgYMxCzAJBgNVBAYTAlBZMQ0wCwYDVQQKDARJQ1BQMTgwNgYDVQQLDC9QcmVzdGFkb3IgQ3VhbGlmaWNhZG8gZGUgU2VydmljaW9zIGRlIENvbmZpYW56YTEWMBQGA1UEBRMNUlVDODAwMjgzNTUtNDETMBEGA1UEAwwKSVRUSSBTQUVDQTCCAiIwDQYJKoZIhvcNAQEBBQADggIPADCCAgoCggIBAL+Lh4XLBwNqK6CPpKVsYj0PXwE4MBiEuly7eRinkg/tiHYZ6WlMpXx9EFML9Q5IOUpoirnTL3SU9GBMv9NuPnjNCz4DcOq+BDV/FGHbg1myHB//BzhIZcPixL3x+z0g8l8BRQIWZw0uDPPj9SwiL3nR/EMzjMFGFysN68uQG0973DM4rhfpivqAyt7Ef2ZKIfKRV6usJxbuUiYXpe/ZMlUI8uslAZBJlsTgFMWbyuhMQW9Wb+ksvnU4ojnPzRnvNPNY5ROEfIs2zrPR4FYNHfWUjl4H7p/CbFytO1OhMsoqd8t2aXR8N773fiCEq8xWdhQZM7qSJGgXIIF0q9UOfzJBT3lWgJGE+i6KDY/tGVxLVI/aHlsf6wOS7YUF67FjH6WgAgiCRHrNh+frEHah7Qo2iNZBVlm584qlE6KRRnxEQY4WfPK8ryM7oAdXvtKvqxJlWwHPcx2f7xy7g0Q0tp926IC9gM8zPf8wcrnR3jZU2Gox7mktorBhkO077quPWQvwUWzOA+hDOFUZqK2jeMYqp4WnaJNppZzDLrC/3c2zGVKRde4Z8/HUXyAR5oNDu9gqPhA5AoVgnVQcVipHxIyLr6/cYIGx3tFAQ+VjWJmF3koGBYwWGN2XtNgkFCAbyRCO+PX+od9o893BXRLauaxEd5dXctGGf3pHG1+2WWUbAgMBAAGjggH1MIIB8TASBgNVHRMBAf8ECDAGAQH/AgEAMA4GA1UdDwEB/wQEAwIBBjAdBgNVHQ4EFgQU3/T+HzMX83gRcA8CwZQc4+Bc1P0wHwYDVR0jBBgwFoAUwsQR8ipoRAwAKOxM1inbkvtevdYwfQYIKwYBBQUHAQEEcTBvMD8GCCsGAQUFBzAChjNodHRwczovL3d3dy5hY3JhaXouZ292LnB5L2NydC9hY19yYWl6X3B5X3NoYTI1Ni5jcnQwLAYIKwYBBQUHMAGGIGh0dHBzOi8vb2NzcC5zZWN1cmUuaXR0aS5kaWdpdGFsMIHNBgNVHSAEgcUwgcIwgb8GA1UdIDCBtzA5BggrBgEFBQcCARYtaHR0cHM6Ly93d3cuYWNyYWl6Lmdvdi5weS9kcGMvRE9DLUlDUFAtMDEucGRmMHoGCCsGAQUFBwICMG4abFN1amV0byBhIGxhcyBjb25kaWNpb25lcyBkZSB1c28gZXhwdWVzdGFzIGVuIGxhIERlY2xhcmFjafNuIGRlIFBy4WN0aWNhcyBkZSBDZXJ0aWZpY2FjafNuIGRlIGxhIEFDIFJh7XogLSBQeTA8BgNVHR8ENTAzMDGgL6AthitodHRwOi8vd3d3LmFjcmFpei5nb3YucHkvYXJsL2FjX3JhaXpfcHkuY3JsMA0GCSqGSIb3DQEBCwUAA4ICAQB9B/MSnq0jlKSiVcuHjg/nA0L0jbGcwyVIJ3aX4TaCYPwBUu36aWxQVAUDn4FBSFxKHKG9x6z8RWAa8xDo+W6mL7zRo6oZpfB5+QLkhAjhX1NNncm9w097zWt8gZ3DIZxi+FARhtdH4WC5i8JMSsNGeR+dMeLHJeMjpQBUyDvsMf9QKNtq0K2poxAkMAW++uKg9UKkTcOo3otzQ8UJIAtKUf+L1cCYMDx71c44M6G9xqxkHxc/9IK4sqyOGtLyxeXK7O/qJwrkJc2ccyNMnzttJ+veiTu1dYBmuD2Z8KVuxKby484y1oL5qY2vJtnYkq91ZtkPJQ/6Um1pi/C0iwjBSEQoWGNIppjYwefG3lFOc2MSzjQKTaTpySPcXafn76TZcknL9IkTYI4iJcgCiNKYZY19Wv838JhzKsJwfjAdwg75oqqljgC/voDIzUkXJdRCII9qkRV7HwUAaE9e+nd7m4FVmQOOa33AXr2hkCNWMjyAee4Y/0fX2UJus9ztXht/k+jalIrV5DPaUqK/KIG5wsk9rf+KAxnpcUZdnC43iY5RORT3fuglJa8+JGLX8T/pLorvgJHQ4LO0lOj1c9buj2teXZk7GnFt/owdKSEb0dX+8xlnQw1tkJcIXopW/2PSvo+iVBhk94QJuuQNy/giMub0JSHuEH9kgWMuYbJkxQ==</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0BAAB/AAAAAAAAAAAAAAC1GgAAuQoAACBFTUYAAAEAEJIAAMMAAAAFAAAAAAAAAAAAAAAAAAAAQAYAAIQDAABYAQAAwQAAAAAAAAAAAAAAAAAAAMA/BQDo8QIACgAAABAAAAAAAAAAAAAAAEsAAAAQAAAAAAAAAAUAAAAeAAAAGAAAAAAAAAAAAAAAPgEAAIAAAAAnAAAAGAAAAAEAAAAAAAAAAAAAAAAAAAAlAAAADAAAAAEAAABMAAAAZAAAAAAAAAAAAAAAPQEAAH8AAAAAAAAAAAAAAD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9AQAAfwAAAAAAAAAAAAAAPgEAAIAAAAAhAPAAAAAAAAAAAAAAAIA/AAAAAAAAAAAAAIA/AAAAAAAAAAAAAAAAAAAAAAAAAAAAAAAAAAAAAAAAAAAlAAAADAAAAAAAAIAoAAAADAAAAAEAAAAnAAAAGAAAAAEAAAAAAAAA8PDwAAAAAAAlAAAADAAAAAEAAABMAAAAZAAAAAAAAAAAAAAAPQEAAH8AAAAAAAAAAAAAAD4BAACAAAAAIQDwAAAAAAAAAAAAAACAPwAAAAAAAAAAAACAPwAAAAAAAAAAAAAAAAAAAAAAAAAAAAAAAAAAAAAAAAAAJQAAAAwAAAAAAACAKAAAAAwAAAABAAAAJwAAABgAAAABAAAAAAAAAPDw8AAAAAAAJQAAAAwAAAABAAAATAAAAGQAAAAAAAAAAAAAAD0BAAB/AAAAAAAAAAAAAAA+AQAAgAAAACEA8AAAAAAAAAAAAAAAgD8AAAAAAAAAAAAAgD8AAAAAAAAAAAAAAAAAAAAAAAAAAAAAAAAAAAAAAAAAACUAAAAMAAAAAAAAgCgAAAAMAAAAAQAAACcAAAAYAAAAAQAAAAAAAADw8PAAAAAAACUAAAAMAAAAAQAAAEwAAABkAAAAAAAAAAAAAAA9AQAAfwAAAAAAAAAAAAAAPgEAAIAAAAAhAPAAAAAAAAAAAAAAAIA/AAAAAAAAAAAAAIA/AAAAAAAAAAAAAAAAAAAAAAAAAAAAAAAAAAAAAAAAAAAlAAAADAAAAAAAAIAoAAAADAAAAAEAAAAnAAAAGAAAAAEAAAAAAAAA////AAAAAAAlAAAADAAAAAEAAABMAAAAZAAAAAAAAAAAAAAAPQEAAH8AAAAAAAAAAAAAAD4BAACAAAAAIQDwAAAAAAAAAAAAAACAPwAAAAAAAAAAAACAPwAAAAAAAAAAAAAAAAAAAAAAAAAAAAAAAAAAAAAAAAAAJQAAAAwAAAAAAACAKAAAAAwAAAABAAAAJwAAABgAAAABAAAAAAAAAP///wAAAAAAJQAAAAwAAAABAAAATAAAAGQAAAAAAAAAAAAAAD0BAAB/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MAAAAEAAAA9wAAABEAAAAlAAAADAAAAAEAAABUAAAAhAAAAMQAAAAEAAAA9QAAABAAAAABAAAAAACsQTmOq0HEAAAABAAAAAkAAABMAAAAAAAAAAAAAAAAAAAA//////////9gAAAAMgAzAC8AMwAvADIAMAAyADYAAAAGAAAABgAAAAQAAAAGAAAABAAAAAYAAAAGAAAABgAAAAYAAABLAAAAQAAAADAAAAAFAAAAIAAAAAEAAAABAAAAEAAAAAAAAAAAAAAAPgEAAIAAAAAAAAAAAAAAAD4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AKxBOY6r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D4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1aBAPwAAAAAAAAAAmDZBPwAAJEIAAMhBJAAAACQAAADVoEA/AAAAAAAAAACYNkE/AAAkQgAAyEEEAAAAcwAAAAwAAAAAAAAADQAAABAAAAApAAAAGQ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G0AAAA9AAAAAAAAACEAAAAIAAAAYgAAAAwAAAABAAAAFQAAAAwAAAAEAAAAFQAAAAwAAAAEAAAAUQAAAFx2AAApAAAAGQAAAHoAAABGAAAAAAAAAAAAAAAAAAAAAAAAAOMAAACAAAAAUAAAAAwEAABcBAAAAHIAAAAAAAAgAMwAbQAAAD0AAAAoAAAA4wAAAIAAAAABAAgAAAAAAAAAAAAAAAAAAAAAAPkAAAAAAAAAAAAAAP///wD5+fkAm5ubAEdHRwAREREACgoKAEFBQQCUlJQA+Pj4AGRkZAA0NDQALy8vADExMQA9PT0AsbGxALq6ugBNTU0AS0tLAFlZWQB7e3sAvLy8APr6+gD8/PwAXFxcADIyMgBTU1MA8/PzAPf39wCampoAQEBAAA0NDQALCwsAhoaGAOnp6QD+/v4AnZ2dADo6OgAFBQUABgYGAK+vrwAODg4AwcHBAMLCwgAcHBwAKysrAA8PDwCjo6MA0tLSAKCgoAAICAgAcHBwAOrq6gAhISEAGRkZAH5+fgAjIyMAXl5eANDQ0AAlJSUAi4uLAF1dXQA8PDwA+/v7AObm5gAMDAwAZWVlAAkJCQASEhIA/f39AGtrawAmJiYAMzMzAGBgYABiYmIAUlJSABcXFwDk5OQAkpKSAC0tLQBtbW0AgICAAGxsbAAiIiIAfX19AFtbWwCtra0At7e3AIqKigD09PQAnJycAB4eHgC4uLgAJCQkABAQEACNjY0Ac3NzAIKCggDR0dEA5+fnAMDAwACmpqYA4+PjAGpqagDHx8cAd3d3AHl5eQDu7u4Av7+/AFFRUQATExMAV1dXAGZmZgDT09MAoaGhAHR0dACzs7MAFRUVAEVFRQA2NjYABwcHAB0dHQDc3NwAq6urAG9vbwClpaUAAwMDAM/PzwAUFBQAh4eHAMPDwwBJSUkAzc3NALa2tgCJiYkAysrKAJeXlwCpqakA29vbAHV1dQAWFhYAmZmZAENDQwBPT08AmJiYAJaWlgBOTk4Azs7OAAEBAQDIyMgA9vb2AJ+fnwBpaWkAvb29AOLi4gAaGhoA1NTUAPLy8gCqqqoAy8vLAAICAgAEBAQA39/fAO3t7QBCQkIAGBgYACwsLADa2toAf39/ADc3NwCVlZUATExMACgoKAC5ubkAzMzMAI+PjwCOjo4A2NjYALu7uwA5OTkA6OjoAHFxcQBYWFgA4eHhAFpaWgA4ODgA7OzsAMnJyQA/Pz8A19fXACkpKQB8fHwAtbW1AOXl5QCurq4AICAgAN7e3gBnZ2cAJycnADs7OwDg4OAAVFRUAJOTkwBycnIASkpKALCwsACkpKQAhISEAHp6egCBgYEAMDAwANnZ2QDx8fEA3d3dANbW1gA1NTUAKioqAKKiogBhYWEAxsbGAOvr6wDV1dUArKysAF9fXwDFxcUAxMTEAKenpwA+Pj4AdnZ2AIyMjACysrIAeHh4AB8fHwBjY2MARkZGAG5ubgBISEgA8PDwAERERACIiIgAnp6eAIODgwAbGxsAUFBQAL6+vgCoqKgA7+/vAC4uLgD19fU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WHAEBAQEBAQEcPwEBAQEBAQEBFpYBAQEBAQEBAReWAQEBAQEBAfhZAQEBAQEBAQEBAQEWnT8BAQEBAQEBAQEBAQEWnZYBAQEBAQEBAQEBomTmrYftAQEBAQEBAQEBAQEBAQEBAQEBAQEBAQFF+EUBAQEBHJ1FAQEBAQEBAQEBAQEBHJ0cAQEBAQEBnRcBAQEBAQEBAQEBAQEBAQEBAQEBAQEBAQEBAQEBAQEBAQEBAQEBAQEBAQEBAQEBAQEBAQEBAQEB+D8BAQEBAQEBAQEBAQEBAQEBAQEBAQEBAQEBAQEBAR8AAADdAQEB9pQAAE8BAQEBAU0GAAChIgEBAQEB6QAAAIIBAQEBJgAAAMEBAQEBAQEBAbAAAAAzAQEBAQEBAQEBAT0AAAAMAQEBAQEBggSgAAAAAAAAII8vFwEBAQHwAAAAAAAAAAAAAIMBAWoAAAB8AQF8AAAACAEBAQEBAQEBAQGzAAAAkgEBAYUAAAAZAQEBAQEBAQGvAAAAAAAAAAAAAADrAQEBu34AAAAAAAAAAADDAQGcMgAAAAAAAAAAAC4BAbIAAAD3AQEBAQEBAQEBAQEBAQEBAQEBAQEBAQEBAQEBAQAAAAD0AQEBZgAAAIABAQEBATcAAAAA0QEBAQEB6gAAAPUBAQEWAAAAAL0BAQEBAQEBARAAAAAmAQEBAQEBAQEBAQAAAAC4AQEBAdTXAAAAAAAAAAAAAAAAuQEBAQHsAAAAAAAAAAAAAPIBARMAAACPAQGIAAAAvgEBAQEBAQEBAboAAAAAVAEBAY0AAAB1AQEBAQEBAQE+AAAAAAAAAAAAAADqAQEBFAAAAAAAAAAAAAAAPwGwAAAAAAAAAAAAAADcAfAAAABeAQEBAQEBAQEBAQEBAQEBAQEBAQEBAQEBAQEBAQAAAABsAQEBZgAAAHUBAQEBAfIAAAAAwwEBAQEB6gAAAIkBAQEWAAAAAL0BAQEBAQEBASMGAAAAKgEBAQEBAQEBDwAAAABsAQEBih8AAAAAAAAAAAAAAAAARAEBAQEEAAAAAAAAAAAAAF0BARMAAACPAQFrAAAAALQBAQEBAQEBAbAAAAAA1QEBAR0AAAB1AQEBAQEBAQElAAAAAAAAAAAAAADzAQEBFAAAAAAAAAAAAACgRQFfAAAAAAAAAAAAAAAbAZcAAAAFAQEBAQEBAQEBAQEBAQEBAQEBAQEBAQEBAQEBAQAAAABsAQEBZgAAAHUBAQEBnAAAAAAAADABAQEB7gAAAIkBAQEWAAAAAL0BAQEBAQEBAQFJAAAAmAEBAQEBAQEBbQAAAB8BAQE/jAAAAAAAbfBksoZ5AAAAbgEBAQEEAAAAXUZGUuszfM4BARMAAACPAQEBswAAAOUBAQEBAQEBAQ0AAACsAQEBAR0AAAB1AQEBAQEBAQElAAAAq87Ozs7Oztl6AQEBFAAAAC5SZ1LrMzNYAQFfAAAAQ1JnUut8fPEBAZcAAAAFAQEBAQEBAQEBAQEBAQEBAQEBAQEBAQEBAQEBAQAAAABsAQEBZgAAAHUBAQEBiwAAAAAAAOsBAQEB7gAAAIkBAQEWAAAAAL0BAQEBAQEBAQHhAAAAdcSnp6enp6exJwAAAMUBAQHpAAAAAMO0AQEBAQHmAAAAbgEBAQEEAAAAuAEBAQEBAQEBARMAAACPAQEBMQAAAKa3p6enp6enhwAAAACGAQEBAR0AAAB1AQEBAQEBAQElAAAA5AEBAQEBAQEBAQEB0AAAAEcBAQEBAQEBAQFfAAAApQEBAQEBAQEBAZcAAAAFAQEBAQEBAQEBAQEBAQEBAQEBAQEBAQEBAQEBAQAAAABsAQEBZgAAAHUBAQEBpQAAAAAAAEEBAQEBjgAAAIkBAQEWAAAAAL0BAQEBAQEBAQEBQQAAAAAAAAAAAAAAAAAAALsBAbQAAAAATAkBAQEBAQEPAAAAbgEBAQHqAAAAEwEBAQEBAQEBARMAAACPAQEBRQAAAAAAAAAAAAAAAAAAAADcAQEBAR0AAAB1AQEBAQEBAQElAAAA5AEBAQEBAQEBAQEB0AAAADsBAQEBAQEBAQFfAAAApQEBAQEBAQEBAZcAAAAFAQEBAQEBAQEBAQEBAQEBAQEBAQEBAQEBAQEBAQAAAABsAQEBZgAAAHUBAQF/AAAAQY4AAAAqAQEBjgAAAIkBAQEWAAAAANMBAQEBAQEBAQEBmAAAAAAAAAAAAAAAAAAAdQEBAe8AAAAAFQEBAQEBAQEPAAAAbgEBAQEEAAAAEwEBAQEBAQEBARMAAACPAQEBAXYAAAAAAAAAAAAAAAAAAAsBAQEBAR0AAAB1AQEBAQEBAQElAAAA5AEBAQEBAQEBAQEB0AAAADsBAQEBAQEBAQFfAAAApQEBAQEBAQEBAZcAAAAFAQEBAQEBAQEBAQEBAQEBAQEBAQEBAQEBAQEBAQAAAABsAQEBZgAAAHUBAQFGAAAAPbIAAAATAQEBpAAAAIkBAQEWAAAAAARLuGeQsQEBAQEBkwAAAAAAAAAAAAAAAAAAYAEBAe4AAAB5AQEBAQEBAQEPAAAAbgEBAQEEAAAAEwEBAQEBAQEBARMAAACPAQEBAZ4AAAAAAAAAAAAAAAAAAJEBAQEBAR0AAAB1AQEBAQEBAQElAAAA5AEBAQEBAQEBAQEB0AAAADsBAQEBAQEBAQFfAAAApQEBAQEBAQEBAZcAAAAFAQEBAQEBAQEBAQEBAQEBAQEBAQEBAQEBAQEBAQAAAABsAQEBZgAAAHUBAQFEAAAA4QEfAAAmRQEBpAAAAIkBAQEWAAAAAAAAAAAAANJ/AQEBAXUAAADTIiIiIrIAAAAAYgEBAYwAAAA9AQEBAbQwcTqwAAAAbgEBAQEEAAAAEwEBAQEBAQEBARMAAACPAQEBARahAACg7SIiIrRaAAAAABsBAQEBAR0AAAB1AQEBAQEBAQElAAAAagEBAQEBAQEBAQEB0AAAAEcBAQEBAQEBAQFfAAAApQEBAQEBAQEBAZcAAAAFAQEBAQEBAQEBAQEBAQEBAQEBAQEBAQEBAQEBAQAAAABsAQEBZgAAAHUBAeAAAAAuAQHrAAAAwgEBpAAAAIkBAQEWAAAAAAAAAAAAAAAAfQEBAXMAAACQAQEBAcsAAAAsAQEBAScAAAAhAQEBAegAAAAAAAAAbgEBAQEEAAAAEwEBAQEBAQEBARMAAACPAQEBAQGSAAAAmQEBAQGPAAAA4wEBAQEBAR0AAAB1AQEBAQEBAQElAAAAw3Z26uzMgzABAQEB0AAAAMYBAQEBAQEBAQFfAAAApQEBAQEBAQEBAZcAAAAFAQEBAQEBAQEBAQEBAQEBAQEBAQEBAQEBAQEBAQAAAABsAQEBZgAAAIABAekAAABpAQHTAAAA6gEBpAAAAIkBAQEWAAAAAHYaEegAAAAAALEBAbEAAAC5AQEBAaUAAABUAQEBI6EAAAAdAQEBAUEAAAAAAAAAbgEBAQEEAAAAuAEBAQEBAQEBARMAAACPAQEBAQGFAAAAOQEBAQEAAAAAcgEBAQEBAR0AAAB1AQEBAQEBAQElAAAAAAAAAAAAACEBAQEB0AAAAMYBAQEBAQEBAQFfAAAApQEBAQEBAQEBAZcAAAAFAQEBAQEBAQEBAQEBAQEBAQEBAQEBAQEBAQEBAQAAAABsAQEBZgAAAIABAScAAADTAQEBRwAAAFkBpAAAAIkBAQEWAAAAANMBAQF7AAAAAKQBAQHDAAAA1AEBMAAAAAB6AQEBAXgAAACwAQEBAU8AAAAAAAAAbQEBAQEEAAAAVQEBAQEBAQEBARMAAACPAQEBAQEjeAAAQQEBAcIAAACUHAEBAQEBAR0AAAB1AQEBAQEBAQElAAAAAAAAAAAAAIEBAQEB0AAAAKwBAQEBAQEBAQFfAAAApQEBAQEBAQEBAZcAAAAFAQEBAQEBAQEBAQEBAQEBAQEBAQEBAQEBAQEBAQAAAABsAQEBZgAAAG4BFQAAANgBAQEBqgAAAI0BpAAAAIkBAQEWAAAAAL0BAQEBQgAAAAAbAQFRAAAAiAEBtQAAAC0BAQEBAegAAADFAQEBAQEBAQEBAQEBAQEBAQEEAAAAGAEBAQEBAQEBARMAAACPAQEBAQEBGAAAAGQBAREAAADMAQEBAQEBAR0AAAB1AQEBAQEBAQElAAAALd9JSUlJGNMBAQEB0AAAAL4BAQEBAQEBAQFfAAAATAEBAQEBAQEBAZcAAAAFAQEBAQEBAQEBAQEBAQEBAQEBAQEBAQEBAQEBAQAAAABsAQEBZgAAAG4BuAAAAK8BAQEB1AAAAAsBpAAAAIkBAQEWAAAAAL0BAQEBrgAAAAB/AQHBAAAAswEBmwAAAFgBAQEBAckAAAA1AQEBAQEBAQEBAQEBAQEBAQEEAAAAPQEBAQEBAQEBARMAAACPAQEBAQEBFQAAANoBFiYAAABWAQEBAQEBAR0AAAB1AQEBAQEBAQElAAAA5wEBAQEBAQEBAQEB0AAAANgBAQEBAQEBAQFfAAAApQEBAQEBAQEBAZcAAAAFAQEBAQEBAQEBAQEBAQEBAQEBAQEBAQEBAQEBAQAAAABsAQEBZgAAAEQBMgAAAJ0BAQEBARIAAACdpAAAAIkBAQEWAAAAAL0BAQEBogAAAABcAQEBRwAAAGtiAAAAAGsBAQEBAdkAAAAA4AEBAQEBAQEBAQEBAQEBAQEEAAAAPQEBAQEBAQEBARMAAACPAQEBAQEBAR8AAB8B5gAAAAABAQEBAQEBAR0AAAB1AQEBAQEBAQElAAAA5AEBAQEBAQEBAQEB0AAAANgBAQEBAQEBAQFfAAAANgEBAQEBAQEBAZcAAAAFAQEBAQEBAQEBAQEBAQEBAQEBAQEBAQEBAQEBAQAAAABsAQEBZgAAAAWyAAAApAEBAQEBAa0AAADljgAAAIkBAQEWAAAAAL0BAQEBEAAAAACCAQEBPAAAAANgAAAAGQEBAQEBAT8GAAAAWxcBAQEBAQEBAQEBAQEBAQEEAAAAOQEBAQEBAQEBARMAAACPAQEBAQEBAZgAAADbbQAAABMBAQEBAQEBAR0AAAB1AQEBAQEBAQElAAAA5AEBAQEBAQEBAQEB0AAAAC0BAQEBAQEBAQFfAAAANgEBAQEBAQEBAZcAAAAFAQEBAQEBAQEBAQEBAQEBAQEBAQEBAQEBAQEBAQAAAABsAQEBZgAAAIy4AAAA4gEBAQEBAQEgAAAtgwAAAIkBAQEWAAAAAL0BAQEB4wAAAABrAQEBwQAAAHZ5AAAAqgEBAQEBAQHRAAAAAA0JAQEBAQEBAUWGHgEBAQEEAAAAOQEBAQEBAQEBARMAAACPAQEBAQEBAdsAAADFlAAAAFcBAQEBAQEBAR0AAAB1AQEBAQEBAQElAAAA5AEBAQEBAQEBAQEB0AAAAC0BAQEBAQEBAQFfAAAAmwEBAQEBAQEBAZcAAAAFAQEBAQEBAQEBAQEBAQEBAQEBAQEBAQEBAQEBAQAAAABsAQEBZgAAAHUmAAB+IwEBAQEBAQFgAAAAWwAAAIkBAQEWAAAAAMDdhN53AAAAALkBAQEBAXcAAAAAAAAAawEBAQEBAQEBDAAAAAAnFDC61E10OScAIBcBAQEEAAAA3wEBAQEBAQEBARMAAACPAQEBAQEBAQGlAAAAAAAABgEBASMvl5eXl98AAAAp2ZeXlyScAQElAAAAVeDg4ODh2+AbAQEB0AAAAKYBAQEBAQEBAQFfAAAAmwEBAQEBAQEBAZcAAAAFAQEBAQEBAQEBAQEBAQEBAQEBAQEBAQEBAQEBAQAAAABsAQEBZgAAAAAAAAATAQEBAQEBAQGxAAAAAAAAAIkBAQEWAAAAAAAAAAAAAAAAALEBAQEBAcoAAAAAAAC8AQEBAQEBAQEB3IwAAAAAAAAAlAAAAAAAHwEBAQEEAAAASQEBAQEBAQEBARMAAACPAQEBAQEBAQHLAAAAAAAASgEBAYQAAAAAAAAAAAAAAAAAAAC8AQElAAAAAAAAAAAAAABQAQEB0AAAAE8BAQEBAQEBAQFfAAAALAEBAQEBAQEBAZcAAAAFAQEBAQEBAQEBAQEBAQEBAQEBAQEBAQEBAQEBAQAAAABsAQEBtAAAAAAAAACCAQEBAQEBAQEBpgAAAAAAAMIBAQFFAAAAAAAAAAAAAAAfggEBAQEBAZ0AAAAAAADZAQEBAQEBAQEBAZ0HAAAAAAAAAAAAAAAAEgEBAQEEAAAA2gEBAQEBAQEBARMAAACPAQEBAQEBAQHWAAAAAAAA2wEBAZkAAAAAAAAAAAAAAAAAAAAMAQElAAAAAAAAAAAAAAAYAQEB0AAAAE8BAQEBAQEBAQFfAAAALAEBAQEBAQEBAZcAAAAFAQEBAQEBAQEBAQEBAQEBAQEBAQEBAQEBAQEBAQAAAAC7AQEBAdcAAAAAodEBAQEBAQEBAQEBYl4AAAAAIBsBAQEBDAAAAAAAAAAn0rBZAQEBAQEBAQGSAAAAAEMWAQEBAQEBAQEBAQEBFbwAAAAAAAAAAL4DAQEBAQFLAAAAUAEBAQEBAQEBAUIAAAC4AQEBAQEBAQEB2AAAAAA1AQEBAdMAAAAAAAAAAAAAAAAAAACPAQFgAAAAAAAAAAAAAACLAQEBIQAAACUBAQEBAQEBAQGNAAAAxgEBAQEBAQEBAXsAAACbAQEBAQEBAQEBAQEBAQEBAQEBAQEBAQEBAQEBAVlxfyIBAQEBAQFAwcHBCQEBAQEBAQEBAQEBAUUiTcFAFgEBAQEBAUDBwcFNY2tFAQEBAQEBAQEBAQEXenFi0xsBAQEBAQEBAQEBAQEBAQHUK1qGWFpkowEBAQEBAQEWp5PVRQEBAQEBAQEBAUV6k4oXAQEBAQEBAQEBCdNiMKcCAQEBAQG0wcHBwcHBwcHBwcHBwU0CAQEBY8HBwcHBwcHBwU0/AQEBAaKTsQIBAQEBAQEBAQEBt5PWHAEBAQEBAQEBAQFNf5yW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XFcvMqQ49ymYBAQHNVL8IPwEBAQEBAQEBAQHOqBRRegEBlc8UTmsBAQEBAQGfUdDRbAEBAYQICAgICAgICAjKGwEBAQEBHK1gkrPSpMXOGwEBAQEBAQEBAVkvSakMvEp9lgEBAQEBAQEBAQEBAQEBAQEBAQEBAQEBAQEBAQEBAQEBAQEBAQEBAQEBAQEBAQEBAQEBAQEBAQEBAQEBAQEBAQEBAQEBAQEBAQEBAQEBAQEBAQEBAQEBAQEBAQEBAQEBAQEBAQEBAQEBAQEBAQEBAQEBAQEBAQEBAQEBAQEBAQEBAS+MAAAAAAAAAACOtAFHAAAAkAEBAQEBAQEBAWMAAAAAygEBXQAAADwBAQEBAQFDAAAABwEBHAAAAAAAAAAAAAAAJAEBAQE3JwAAAAAAAAAAfpgcAQEBAQEBiyYAAAAAAAAAJlgBAQEBAQEBAQEBAQEBAQEBAQEBAQEBAQEBAQEBAQEBAQEBAQEBAQEBAQEBAQEBAQEBAQEBAQEBAQEBAQEBAQEBAQEBAQEBAQEBAQEBAQEBAQEBAQEBAQEBAQEBAQEBAQEBAQEBAQEBAQEBAQEBAQEBAQEBAQEBAQEBAQEBAQEBxQAAAAAAAAAAAAAAxgGoAAAAxwEBAQEBAQEBASEAAAAAyAEBRwAAALABAQEBAXsAAAAAiQEBIgAAAAAAAAAAAAAAXwEBAsYAAAAAAAAAAAAAAAA2yAEBAQFcAAAAAAAAAAAAAADJAQEBAQEBAQEBAQEBAQEBAQEBAQEBAQEBAQEBAQEBAQEBAQEBAQEBAQEBAQEBAQEBAQEBAQEBAQEBAQEBAQEBAQEBAQEBAQEBAQEBAQEBAQEBAQEBAQEBAQEBAQEBAQEBAQEBAQEBAQEBAQEBAQEBAQEBAQEBAQEBAQEBAQFRAAAAAAAAoB9+AAAAAAHEAAAAABwBAQEBAQEBAawAAACmAQEBRwAAALABAQEBAQ4AAAAfAQEBNAAAAAAAAAAAAAAAVgEBdgAAAAAAflMNjAAAAAAALkUBAQExAAAAeD4RSJQAAAAAiAEBAQEBAQEBAQEBAQEBAQEBAQEBAQEBAQEBAQEBAQEBAQEBAQEBAQEBAQEBAQEBAQEBAQEBAQEBAQEBAQEBAQEBAQEBAQEBAQEBAQEBAQEBAQEBAQEBAQEBAQEBAQEBAQEBAQEBAQEBAQEBAQEBAQEBAQEBAQEBAQEBAbEAAAAAALx/IwEjcXAAoAEBvgAAADEBAQEBAQEBmgAAAACvAQEBRwAAALABAQEBZgAAAAC/AQEBNAAAAADAZk3BQGNjAQHCAAAAACcxAgEBAYp3AAAAALgBAQGeAKmZIwEBAaPDAAAABQEBAQEBAQEBAQEBAQEBAQEBAQEBAQEBAQEBAQEBAQEBAQEBAQEBAQEBAQEBAQEBAQEBAQEBAQEBAQEBAQEBAQEBAQEBAQEBAQEBAQEBAQEBAQEBAQEBAQEBAQEBAQEBAQEBAQEBAQEBAQEBAQEBAQEBAQEBAQEBAQEBAbYAAAAAEwEBAQEBAQG3hgEBWAAAADW4ExMTExMTuQAAAACjAQEBRwAAALABAQEBMwAAAAC6AQEBNAAAAACuAQEBAQEBAQENAAAAALsBAQEBAQEBvAAAAACaAQECXAEBAQEBAQGVAAAAAL0BAQEBAQEBAQEBAQEBAQEBAQEBAQEBAQEBAQEBAQEBAQEBAQEBAQEBAQEBAQEBAQEBAQEBAQEBAQEBAQEBAQEBAQEBAQEBAQEBAQEBAQEBAQEBAQEBAQEBAQEBAQEBAQEBAQEBAQEBAQEBAQEBAQEBAQEBAQEBAQEBAQAAAABDFwEBAQEBAQEBAQEBowAAAAAAAAAAAAAAAAAAALMBAQEBRwAAALABAQEjBgAAAG0BAQEBNAAAAACuAQEBAQEBAaMAAAAAGgEBAQEBAQEBtAAAAAC1AQEBAQEBAQEBAQEiAAAAAK0BAQEBAQEBAQEBAQEBAQEBAQEBAQEBAQEBAQEBAQEBAQEBAQEBAQEBAQEBAQEBAQEBAQEBAQEBAQEBAQEBAQEBAQEBAQEBAQEBAQEBAQEBAQEBAQEBAQEBAQEBAQEBAQEBAQEBAQEBAQEBAQEBAQEBAQEBAQEBAQEBhAAAAABzAQEBAQEBAQEBAQEBAUgAAAAAAAAAAAAAAAAAAFoBAQEBRwAAALABAQFhAAAAALEBAQEBNAAAAACuAQEBAQEBAXQAAAAAXAEBAQEBAQEBAQQAAAA4AQEBAQEBAQEBAQEhAAAAALIBAQEBAQEBAQEBAQEBAQEBAQEBAQEBAQEBAQEBAQEBAQEBAQEBAQEBAQEBAQEBAQEBAQEBAQEBAQEBAQEBAQEBAQEBAQEBAQEBAQEBAQEBAQEBAQEBAQEBAQEBAQEBAQEBAQEBAQEBAQEBAQEBAQEBAQEBAQEBAQEBqgAAAACZAQEBAQEBAQEBAQEBAaoAAAB1Eaurq6usAAAAAJYBAQEBRwAAAE4BAa0AAAAAEwEBAQEBNAAAAACuAQEBAQEBASEAAAAAWQEBAQEBAQEBAa8AAAAACQEBAQEBAQEBP2kAAAAAADQBAQEBAQEBAQEBAQEBAQEBAQEBAQEBAQEBAQEBAQEBAQEBAQEBAQEBAQEBAQEBAQEBAQEBAQEBAQEBAQEBAQEBAQEBAQEBAQEBAQEBAQEBAQEBAQEBAQEBAQEBAQEBAQEBAQEBAQEBAQEBAQEBAQEBAQEBAQEBAQEBUQAAAAAiAQEBAQEBAQEBAQEBAaMAAABBAQEBAQGkAAAAdgEBAQEBRwAAAEwtpQAAAACmAgEBAQEBNAAAAACEAQEBAQEBAVIAAAAAAQEBAQEBAQEBAZkAAAAApwEBAQEBAZ2oHwAAAAAAqQEBAQEBAQEBAQEBAQEBAQEBAQEBAQEBAQEBAQEBAQEBAQEBAQEBAQEBAQEBAQEBAQEBAQEBAQEBAQEBAQEBAQEBAQEBAQEBAQEBAQEBAQEBAQEBAQEBAQEBAQEBAQEBAQEBAQEBAQEBAQEBAQEBAQEBAQEBAQEBAQEBUgAAAACdAQEBAQEBAQEBAQEBAQEOAAAAaAEBAQIAAAAAngEBAQEBRwAAAAAAAAAAAAafAQEBAQEBNAAAAACEAQEBAQEBAUoAAAAGAQEBAQEBAQEBAX8AAAAAnwEBAQEcFKAAAAAAAAChogEBAQEBAQEBAQEBAQEBAQEBAQEBAQEBAQEBAQEBAQEBAQEBAQEBAQEBAQEBAQEBAQEBAQEBAQEBAQEBAQEBAQEBAQEBAQEBAQEBAQEBAQEBAQEBAQEBAQEBAQEBAQEBAQEBAQEBAQEBAQEBAQEBAQEBAQEBAQEBAQEBUAAAAAAbAQEBAQEBAQEBAQEBAQGXAAAAZwEBAXIAAAB+CQEBAQEBRwAAAAAAAAAAAAAAbQEBAQEBNAAAAACTAQEBAQEBAZgAAAAfAQEBAQEBAQEBATAAAAAAmQEBAZqbAAAAAAAAAEycAQEBAQEBAQEBAQEBAQEBAQEBAQEBAQEBAQEBAQEBAQEBAQEBAQEBAQEBAQEBAQEBAQEBAQEBAQEBAQEBAQEBAQEBAQEBAQEBAQEBAQEBAQEBAQEBAQEBAQEBAQEBAQEBAQEBAQEBAQEBAQEBAQEBAQEBAQEBAQEBAQEBNwAAAAA0AQEBAQEBAQEBAQEBAQEJAAAAbgEBAY4AAABLAQEBAQEBRwAAAI+QkWFIAAAAAJIBAQEBNAAAAACTAQEBAQEBAVQAAACUAQEBAQEBAQEBAZUAAAAAlQEBloAAAAAAAABBPAEBAQEBAQEBAQEBAQEBAQEBAQEBAQEBAQEBAQEBAQEBAQEBAQEBAQEBAQEBAQEBAQEBAQEBAQEBAQEBAQEBAQEBAQEBAQEBAQEBAQEBAQEBAQEBAQEBAQEBAQEBAQEBAQEBAQEBAQEBAQEBAQEBAQEBAQEBAQEBAQEBAQEBJAAAAACCAQEBAQEBAQEBAQEBAQEBgwAAAIQBWQAAAACFAQEBAQEBRwAAADwBAQEBhgAAAACHAQEBNAAAAAB/AQEBAQEBAYgAAAAAFgEBAQEBAQEBAYkAAAAAigEBiwAAAAAAjI0/AQEBAQEBAQEBAQEBAQEBAQEBAQEBAQEBAQEBAQEBAQEBAQEBAQEBAQEBAQEBAQEBAQEBAQEBAQEBAQEBAQEBAQEBAQEBAQEBAQEBAQEBAQEBAQEBAQEBAQEBAQEBAQEBAQEBAQEBAQEBAQEBAQEBAQEBAQEBAQEBAQEBAQEBegAAAABUAQEBAQEBAQEBAQEBAQEBewAAAHwBfQAAAH4BAQEBAQEBRwAAADwBAQEBAUwAAABgAQEBNAAAAAB/AQEBAQEBAWIAAAAAKgEBAQEBAQEBAXMAAAAAFgEBgAAAAACBAQEBAQEBAQEBAQEBAQEBAQEBAQEBAQEBAQEBAQEBAQEBAQEBAQEBAQEBAQEBAQEBAQEBAQEBAQEBAQEBAQEBAQEBAQEBAQEBAQEBAQEBAQEBAQEBAQEBAQEBAQEBAQEBAQEBAQEBAQEBAQEBAQEBAQEBAQEBAQEBAQEBAQEBAQEBAQUAAABuAQEBAQEBAQEBAQEBAQEBIwAAAHUBdgAAAEkBAQEBAQEBRwAAADwBAQEBAXcAAAAaAQEBNAAAAAA6AQEBAQEBARd4AAAAGAEBAQEBAQEBAXkAAAA4AQEBAAAAAFIBAQEBAQEBAQEBAQEBAQEBAQEBAQEBAQEBAQEBAQEBAQEBAQEBAQEBAQEBAQEBAQEBAQEBAQEBAQEBAQEBAQEBAQEBAQEBAQEBAQEBAQEBAQEBAQEBAQEBAQEBAQEBAQEBAQEBAQEBAQEBAQEBAQEBAQEBAQEBAQEBAQEBAQEBAQEBAWkAAAAAagEBAQEBAQFrbAEBAQEBAW0AAAA6AAAAAGQBAQEBAQEBRwAAADwBAQEBAW4AAABvAQEBNAAAAAA6AQEBAQEBAQFwAAAAAHEBAQEBAQEBcgAAAABzAQEBAAAAAHQBAQEBAQEBAQEBAQEBAQEBAQEBAQEBAQEBAQEBAQEBAQEBAQEBAQEBAQEBAQEBAQEBAQEBAQEBAQEBAQEBAQEBAQEBAQEBAQEBAQEBAQEBAQEBAQEBAQEBAQEBAQEBAQEBAQEBAQEBAQEBAQEBAQEBAQEBAQEBAQEBAQEBAQEBAQEBAVkmAAAAABRFAQEBFlonWwEBAQEBAVwAAABdAAAAXgEBAQEBAQEBRwAAAF8BAQEBYAAAAABhAQEBNAAAAABiAQEBAQEBAQFjAAAAADJkAQEBAQFlAAAAAABmAQEBLAAAAGcBAQEBAWgaAQEBAQEBAQEBAQEBAQEBAQEBAQEBAQEBAQEBAQEBAQEBAQEBAQEBAQEBAQEBAQEBAQEBAQEBAQEBAQEBAQEBAQEBAQEBAQEBAQEBAQEBAQEBAQEBAQEBAQEBAQEBAQEBAQEBAQEBAQEBAQEBAQEBAQEBAQEBAQEBAQEBAQEvAAAAAABBEkIEQwAARAEBAQEBAUUGAAAAAAAARgEBAQEBAQEBRwAAAEhJSktMAAAAAABNAQEBNAAAAAAwAQEBAQEBAQEBTgAAAAAAT1BRUlMAAAAAADMBAQEBVAAAAABVVldYDQAANAEBAQEBAQEBAQEBAQEBAQEBAQEBAQEBAQEBAQEBAQEBAQEBAQEBAQEBAQEBAQEBAQEBAQEBAQEBAQEBAQEBAQEBAQEBAQEBAQEBAQEBAQEBAQEBAQEBAQEBAQEBAQEBAQEBAQEBAQEBAQEBAQEBAQEBAQEBAQEBAQEBAQEBNwAAAAAAAAAAAAAAOAEBAQEBAQE5AAAAAAAAOgEBAQEBAQEBOwAAAAAAAAAAAAAAADwBAQEBNAAAAAAwAQEBAQEBAQEBAT0AAAAAAAAAAAAAAAAAPgEBAQEBPzYAAAAAAAAAAAAAQAEBAQEBAQEBAQEBAQEBAQEBAQEBAQEBAQEBAQEBAQEBAQEBAQEBAQEBAQEBAQEBAQEBAQEBAQEBAQEBAQEBAQEBAQEBAQEBAQEBAQEBAQEBAQEBAQEBAQEBAQEBAQEBAQEBAQEBAQEBAQEBAQEBAQEBAQEBAQEBAQEBAQEBASgpAAAAAAAAAAAgKgEBAQEBAQErAAAAAAAsAQEBAQEBAQEBLQAAAAAAAAAAAAAuLwEBAQEBIgAAAAAwAQEBAQEBAQEBAQExMgAAAAAAAAAAAAAzAQEBAQEBATQ1AAAAAAAAAAA2IwEBAQEBAQEBAQEBAQEBAQEBAQEBAQEBAQEBAQEBAQEBAQEBAQEBAQEBAQEBAQEBAQEBAQEBAQEBAQEBAQEBAQEBAQEBAQEBAQEBAQEBAQEBAQEBAQEBAQEBAQEBAQEBAQEBAQEBAQEBAQEBAQEBAQEBAQEBAQEBAQEBAQEBAQECAwQFAAAGBwgJAQEBAQEBAQEBCgsMDQ4PAQEBAQEBAQEBEBESEhISEhITFBUWAQEBAQEBFxgZDRobAQEBAQEBAQEBAQEBHB0eHwAAACAHISIBAQEBAQEBAQEjJCUmAAAnDh0c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R0RJQwMAAAAiAAAADAAAAP////8iAAAADAAAAP////8lAAAADAAAAA0AAIAoAAAADAAAAAQAAAAiAAAADAAAAP////8iAAAADAAAAP7///8nAAAAGAAAAAQAAAAAAAAA////AAAAAAAlAAAADAAAAAQAAABMAAAAZAAAAAAAAABQAAAAPQEAAHwAAAAAAAAAUAAAAD4BAAAtAAAAIQDwAAAAAAAAAAAAAACAPwAAAAAAAAAAAACAPwAAAAAAAAAAAAAAAAAAAAAAAAAAAAAAAAAAAAAAAAAAJQAAAAwAAAAAAACAKAAAAAwAAAAEAAAAJwAAABgAAAAEAAAAAAAAAP///wAAAAAAJQAAAAwAAAAEAAAATAAAAGQAAAAJAAAAUAAAAP8AAABcAAAACQAAAFAAAAD3AAAADQAAACEA8AAAAAAAAAAAAAAAgD8AAAAAAAAAAAAAgD8AAAAAAAAAAAAAAAAAAAAAAAAAAAAAAAAAAAAAAAAAACUAAAAMAAAAAAAAgCgAAAAMAAAABAAAACcAAAAYAAAABAAAAAAAAAD///8AAAAAACUAAAAMAAAABAAAAEwAAABkAAAACQAAAGAAAAD/AAAAbAAAAAkAAABgAAAA9wAAAA0AAAAhAPAAAAAAAAAAAAAAAIA/AAAAAAAAAAAAAIA/AAAAAAAAAAAAAAAAAAAAAAAAAAAAAAAAAAAAAAAAAAAlAAAADAAAAAAAAIAoAAAADAAAAAQAAAAlAAAADAAAAAEAAAAYAAAADAAAAAAAAAASAAAADAAAAAEAAAAeAAAAGAAAAAkAAABgAAAAAAEAAG0AAAAlAAAADAAAAAEAAABUAAAAnAAAAAoAAABgAAAAVAAAAGwAAAABAAAAAACsQTmOq0EKAAAAYAAAAA0AAABMAAAAAAAAAAAAAAAAAAAA//////////9oAAAAUgBlAHAAcgBlAHMAZQBuAHQAYQBuAHQAZQAAAAcAAAAGAAAABwAAAAQAAAAGAAAABQAAAAYAAAAHAAAABAAAAAYAAAAHAAAABAAAAAYAAABLAAAAQAAAADAAAAAFAAAAIAAAAAEAAAABAAAAEAAAAAAAAAAAAAAAPgEAAIAAAAAAAAAAAAAAAD4BAACAAAAAJQAAAAwAAAACAAAAJwAAABgAAAAEAAAAAAAAAP///wAAAAAAJQAAAAwAAAAEAAAATAAAAGQAAAAJAAAAcAAAADQBAAB8AAAACQAAAHAAAAAsAQAADQAAACEA8AAAAAAAAAAAAAAAgD8AAAAAAAAAAAAAgD8AAAAAAAAAAAAAAAAAAAAAAAAAAAAAAAAAAAAAAAAAACUAAAAMAAAAAAAAgCgAAAAMAAAABAAAACUAAAAMAAAAAQAAABgAAAAMAAAAAAAAABIAAAAMAAAAAQAAABYAAAAMAAAAAAAAAFQAAACAAQAACgAAAHAAAAAzAQAAfAAAAAEAAAAAAKxBOY6rQQoAAABwAAAAMwAAAEwAAAAEAAAACQAAAHAAAAA1AQAAfQAAALQAAABGAGkAcgBtAGEAZABvACAAcABvAHIAOgAgAEMAQQBSAEwATwBTACAARgBSAEEATgBDAEkAUwBDAE8AIABJAE0AUABBAEcATABJAEEAVABFAEwATABJACAAQgBBAFIARQBJAFIATwAAAAYAAAADAAAABAAAAAkAAAAGAAAABwAAAAcAAAADAAAABwAAAAcAAAAEAAAAAwAAAAMAAAAHAAAABwAAAAcAAAAFAAAACQAAAAYAAAADAAAABgAAAAcAAAAHAAAACAAAAAcAAAADAAAABgAAAAcAAAAJAAAAAwAAAAMAAAAKAAAABgAAAAcAAAAIAAAABQAAAAMAAAAHAAAABQAAAAYAAAAFAAAABQAAAAMAAAADAAAABwAAAAcAAAAHAAAABgAAAAMAAAAHAAAACQAAABYAAAAMAAAAAAAAACUAAAAMAAAAAgAAAA4AAAAUAAAAAAAAABAAAAAUAAAA</Object>
  <Object Id="idInvalidSigLnImg">AQAAAGwAAAAAAAAAAAAAAD0BAAB/AAAAAAAAAAAAAAC1GgAAuQoAACBFTUYAAAEAgJcAAMoAAAAFAAAAAAAAAAAAAAAAAAAAQAYAAIQDAABYAQAAwQAAAAAAAAAAAAAAAAAAAMA/BQDo8QIACgAAABAAAAAAAAAAAAAAAEsAAAAQAAAAAAAAAAUAAAAeAAAAGAAAAAAAAAAAAAAAPgEAAIAAAAAnAAAAGAAAAAEAAAAAAAAAAAAAAAAAAAAlAAAADAAAAAEAAABMAAAAZAAAAAAAAAAAAAAAPQEAAH8AAAAAAAAAAAAAAD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9AQAAfwAAAAAAAAAAAAAAPgEAAIAAAAAhAPAAAAAAAAAAAAAAAIA/AAAAAAAAAAAAAIA/AAAAAAAAAAAAAAAAAAAAAAAAAAAAAAAAAAAAAAAAAAAlAAAADAAAAAAAAIAoAAAADAAAAAEAAAAnAAAAGAAAAAEAAAAAAAAA8PDwAAAAAAAlAAAADAAAAAEAAABMAAAAZAAAAAAAAAAAAAAAPQEAAH8AAAAAAAAAAAAAAD4BAACAAAAAIQDwAAAAAAAAAAAAAACAPwAAAAAAAAAAAACAPwAAAAAAAAAAAAAAAAAAAAAAAAAAAAAAAAAAAAAAAAAAJQAAAAwAAAAAAACAKAAAAAwAAAABAAAAJwAAABgAAAABAAAAAAAAAPDw8AAAAAAAJQAAAAwAAAABAAAATAAAAGQAAAAAAAAAAAAAAD0BAAB/AAAAAAAAAAAAAAA+AQAAgAAAACEA8AAAAAAAAAAAAAAAgD8AAAAAAAAAAAAAgD8AAAAAAAAAAAAAAAAAAAAAAAAAAAAAAAAAAAAAAAAAACUAAAAMAAAAAAAAgCgAAAAMAAAAAQAAACcAAAAYAAAAAQAAAAAAAADw8PAAAAAAACUAAAAMAAAAAQAAAEwAAABkAAAAAAAAAAAAAAA9AQAAfwAAAAAAAAAAAAAAPgEAAIAAAAAhAPAAAAAAAAAAAAAAAIA/AAAAAAAAAAAAAIA/AAAAAAAAAAAAAAAAAAAAAAAAAAAAAAAAAAAAAAAAAAAlAAAADAAAAAAAAIAoAAAADAAAAAEAAAAnAAAAGAAAAAEAAAAAAAAA////AAAAAAAlAAAADAAAAAEAAABMAAAAZAAAAAAAAAAAAAAAPQEAAH8AAAAAAAAAAAAAAD4BAACAAAAAIQDwAAAAAAAAAAAAAACAPwAAAAAAAAAAAACAPwAAAAAAAAAAAAAAAAAAAAAAAAAAAAAAAAAAAAAAAAAAJQAAAAwAAAAAAACAKAAAAAwAAAABAAAAJwAAABgAAAABAAAAAAAAAP///wAAAAAAJQAAAAwAAAABAAAATAAAAGQAAAAAAAAAAAAAAD0BAAB/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cgAAABEAAAAlAAAADAAAAAEAAABUAAAAqAAAACMAAAAEAAAAcAAAABAAAAABAAAAAACsQTmOq0EjAAAABAAAAA8AAABMAAAAAAAAAAAAAAAAAAAA//////////9sAAAARgBpAHIAbQBhACAAbgBvACAAdgDhAGwAaQBkAGEAAAAGAAAAAwAAAAQAAAAJAAAABgAAAAMAAAAHAAAABwAAAAMAAAAFAAAABgAAAAMAAAADAAAABwAAAAYAAABLAAAAQAAAADAAAAAFAAAAIAAAAAEAAAABAAAAEAAAAAAAAAAAAAAAPgEAAIAAAAAAAAAAAAAAAD4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AKxBOY6r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D4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1aBAPwAAAAAAAAAAmDZBPwAAJEIAAMhBJAAAACQAAADVoEA/AAAAAAAAAACYNkE/AAAkQgAAyEEEAAAAcwAAAAwAAAAAAAAADQAAABAAAAApAAAAGQ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G0AAAA9AAAAAAAAACEAAAAIAAAAYgAAAAwAAAABAAAAFQAAAAwAAAAEAAAAFQAAAAwAAAAEAAAAUQAAAFx2AAApAAAAGQAAAHoAAABGAAAAAAAAAAAAAAAAAAAAAAAAAOMAAACAAAAAUAAAAAwEAABcBAAAAHIAAAAAAAAgAMwAbQAAAD0AAAAoAAAA4wAAAIAAAAABAAgAAAAAAAAAAAAAAAAAAAAAAPkAAAAAAAAAAAAAAP///wD5+fkAm5ubAEdHRwAREREACgoKAEFBQQCUlJQA+Pj4AGRkZAA0NDQALy8vADExMQA9PT0AsbGxALq6ugBNTU0AS0tLAFlZWQB7e3sAvLy8APr6+gD8/PwAXFxcADIyMgBTU1MA8/PzAPf39wCampoAQEBAAA0NDQALCwsAhoaGAOnp6QD+/v4AnZ2dADo6OgAFBQUABgYGAK+vrwAODg4AwcHBAMLCwgAcHBwAKysrAA8PDwCjo6MA0tLSAKCgoAAICAgAcHBwAOrq6gAhISEAGRkZAH5+fgAjIyMAXl5eANDQ0AAlJSUAi4uLAF1dXQA8PDwA+/v7AObm5gAMDAwAZWVlAAkJCQASEhIA/f39AGtrawAmJiYAMzMzAGBgYABiYmIAUlJSABcXFwDk5OQAkpKSAC0tLQBtbW0AgICAAGxsbAAiIiIAfX19AFtbWwCtra0At7e3AIqKigD09PQAnJycAB4eHgC4uLgAJCQkABAQEACNjY0Ac3NzAIKCggDR0dEA5+fnAMDAwACmpqYA4+PjAGpqagDHx8cAd3d3AHl5eQDu7u4Av7+/AFFRUQATExMAV1dXAGZmZgDT09MAoaGhAHR0dACzs7MAFRUVAEVFRQA2NjYABwcHAB0dHQDc3NwAq6urAG9vbwClpaUAAwMDAM/PzwAUFBQAh4eHAMPDwwBJSUkAzc3NALa2tgCJiYkAysrKAJeXlwCpqakA29vbAHV1dQAWFhYAmZmZAENDQwBPT08AmJiYAJaWlgBOTk4Azs7OAAEBAQDIyMgA9vb2AJ+fnwBpaWkAvb29AOLi4gAaGhoA1NTUAPLy8gCqqqoAy8vLAAICAgAEBAQA39/fAO3t7QBCQkIAGBgYACwsLADa2toAf39/ADc3NwCVlZUATExMACgoKAC5ubkAzMzMAI+PjwCOjo4A2NjYALu7uwA5OTkA6OjoAHFxcQBYWFgA4eHhAFpaWgA4ODgA7OzsAMnJyQA/Pz8A19fXACkpKQB8fHwAtbW1AOXl5QCurq4AICAgAN7e3gBnZ2cAJycnADs7OwDg4OAAVFRUAJOTkwBycnIASkpKALCwsACkpKQAhISEAHp6egCBgYEAMDAwANnZ2QDx8fEA3d3dANbW1gA1NTUAKioqAKKiogBhYWEAxsbGAOvr6wDV1dUArKysAF9fXwDFxcUAxMTEAKenpwA+Pj4AdnZ2AIyMjACysrIAeHh4AB8fHwBjY2MARkZGAG5ubgBISEgA8PDwAERERACIiIgAnp6eAIODgwAbGxsAUFBQAL6+vgCoqKgA7+/vAC4uLgD19fU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WHAEBAQEBAQEcPwEBAQEBAQEBFpYBAQEBAQEBAReWAQEBAQEBAfhZAQEBAQEBAQEBAQEWnT8BAQEBAQEBAQEBAQEWnZYBAQEBAQEBAQEBomTmrYftAQEBAQEBAQEBAQEBAQEBAQEBAQEBAQFF+EUBAQEBHJ1FAQEBAQEBAQEBAQEBHJ0cAQEBAQEBnRcBAQEBAQEBAQEBAQEBAQEBAQEBAQEBAQEBAQEBAQEBAQEBAQEBAQEBAQEBAQEBAQEBAQEBAQEB+D8BAQEBAQEBAQEBAQEBAQEBAQEBAQEBAQEBAQEBAR8AAADdAQEB9pQAAE8BAQEBAU0GAAChIgEBAQEB6QAAAIIBAQEBJgAAAMEBAQEBAQEBAbAAAAAzAQEBAQEBAQEBAT0AAAAMAQEBAQEBggSgAAAAAAAAII8vFwEBAQHwAAAAAAAAAAAAAIMBAWoAAAB8AQF8AAAACAEBAQEBAQEBAQGzAAAAkgEBAYUAAAAZAQEBAQEBAQGvAAAAAAAAAAAAAADrAQEBu34AAAAAAAAAAADDAQGcMgAAAAAAAAAAAC4BAbIAAAD3AQEBAQEBAQEBAQEBAQEBAQEBAQEBAQEBAQEBAQAAAAD0AQEBZgAAAIABAQEBATcAAAAA0QEBAQEB6gAAAPUBAQEWAAAAAL0BAQEBAQEBARAAAAAmAQEBAQEBAQEBAQAAAAC4AQEBAdTXAAAAAAAAAAAAAAAAuQEBAQHsAAAAAAAAAAAAAPIBARMAAACPAQGIAAAAvgEBAQEBAQEBAboAAAAAVAEBAY0AAAB1AQEBAQEBAQE+AAAAAAAAAAAAAADqAQEBFAAAAAAAAAAAAAAAPwGwAAAAAAAAAAAAAADcAfAAAABeAQEBAQEBAQEBAQEBAQEBAQEBAQEBAQEBAQEBAQAAAABsAQEBZgAAAHUBAQEBAfIAAAAAwwEBAQEB6gAAAIkBAQEWAAAAAL0BAQEBAQEBASMGAAAAKgEBAQEBAQEBDwAAAABsAQEBih8AAAAAAAAAAAAAAAAARAEBAQEEAAAAAAAAAAAAAF0BARMAAACPAQFrAAAAALQBAQEBAQEBAbAAAAAA1QEBAR0AAAB1AQEBAQEBAQElAAAAAAAAAAAAAADzAQEBFAAAAAAAAAAAAACgRQFfAAAAAAAAAAAAAAAbAZcAAAAFAQEBAQEBAQEBAQEBAQEBAQEBAQEBAQEBAQEBAQAAAABsAQEBZgAAAHUBAQEBnAAAAAAAADABAQEB7gAAAIkBAQEWAAAAAL0BAQEBAQEBAQFJAAAAmAEBAQEBAQEBbQAAAB8BAQE/jAAAAAAAbfBksoZ5AAAAbgEBAQEEAAAAXUZGUuszfM4BARMAAACPAQEBswAAAOUBAQEBAQEBAQ0AAACsAQEBAR0AAAB1AQEBAQEBAQElAAAAq87Ozs7Oztl6AQEBFAAAAC5SZ1LrMzNYAQFfAAAAQ1JnUut8fPEBAZcAAAAFAQEBAQEBAQEBAQEBAQEBAQEBAQEBAQEBAQEBAQAAAABsAQEBZgAAAHUBAQEBiwAAAAAAAOsBAQEB7gAAAIkBAQEWAAAAAL0BAQEBAQEBAQHhAAAAdcSnp6enp6exJwAAAMUBAQHpAAAAAMO0AQEBAQHmAAAAbgEBAQEEAAAAuAEBAQEBAQEBARMAAACPAQEBMQAAAKa3p6enp6enhwAAAACGAQEBAR0AAAB1AQEBAQEBAQElAAAA5AEBAQEBAQEBAQEB0AAAAEcBAQEBAQEBAQFfAAAApQEBAQEBAQEBAZcAAAAFAQEBAQEBAQEBAQEBAQEBAQEBAQEBAQEBAQEBAQAAAABsAQEBZgAAAHUBAQEBpQAAAAAAAEEBAQEBjgAAAIkBAQEWAAAAAL0BAQEBAQEBAQEBQQAAAAAAAAAAAAAAAAAAALsBAbQAAAAATAkBAQEBAQEPAAAAbgEBAQHqAAAAEwEBAQEBAQEBARMAAACPAQEBRQAAAAAAAAAAAAAAAAAAAADcAQEBAR0AAAB1AQEBAQEBAQElAAAA5AEBAQEBAQEBAQEB0AAAADsBAQEBAQEBAQFfAAAApQEBAQEBAQEBAZcAAAAFAQEBAQEBAQEBAQEBAQEBAQEBAQEBAQEBAQEBAQAAAABsAQEBZgAAAHUBAQF/AAAAQY4AAAAqAQEBjgAAAIkBAQEWAAAAANMBAQEBAQEBAQEBmAAAAAAAAAAAAAAAAAAAdQEBAe8AAAAAFQEBAQEBAQEPAAAAbgEBAQEEAAAAEwEBAQEBAQEBARMAAACPAQEBAXYAAAAAAAAAAAAAAAAAAAsBAQEBAR0AAAB1AQEBAQEBAQElAAAA5AEBAQEBAQEBAQEB0AAAADsBAQEBAQEBAQFfAAAApQEBAQEBAQEBAZcAAAAFAQEBAQEBAQEBAQEBAQEBAQEBAQEBAQEBAQEBAQAAAABsAQEBZgAAAHUBAQFGAAAAPbIAAAATAQEBpAAAAIkBAQEWAAAAAARLuGeQsQEBAQEBkwAAAAAAAAAAAAAAAAAAYAEBAe4AAAB5AQEBAQEBAQEPAAAAbgEBAQEEAAAAEwEBAQEBAQEBARMAAACPAQEBAZ4AAAAAAAAAAAAAAAAAAJEBAQEBAR0AAAB1AQEBAQEBAQElAAAA5AEBAQEBAQEBAQEB0AAAADsBAQEBAQEBAQFfAAAApQEBAQEBAQEBAZcAAAAFAQEBAQEBAQEBAQEBAQEBAQEBAQEBAQEBAQEBAQAAAABsAQEBZgAAAHUBAQFEAAAA4QEfAAAmRQEBpAAAAIkBAQEWAAAAAAAAAAAAANJ/AQEBAXUAAADTIiIiIrIAAAAAYgEBAYwAAAA9AQEBAbQwcTqwAAAAbgEBAQEEAAAAEwEBAQEBAQEBARMAAACPAQEBARahAACg7SIiIrRaAAAAABsBAQEBAR0AAAB1AQEBAQEBAQElAAAAagEBAQEBAQEBAQEB0AAAAEcBAQEBAQEBAQFfAAAApQEBAQEBAQEBAZcAAAAFAQEBAQEBAQEBAQEBAQEBAQEBAQEBAQEBAQEBAQAAAABsAQEBZgAAAHUBAeAAAAAuAQHrAAAAwgEBpAAAAIkBAQEWAAAAAAAAAAAAAAAAfQEBAXMAAACQAQEBAcsAAAAsAQEBAScAAAAhAQEBAegAAAAAAAAAbgEBAQEEAAAAEwEBAQEBAQEBARMAAACPAQEBAQGSAAAAmQEBAQGPAAAA4wEBAQEBAR0AAAB1AQEBAQEBAQElAAAAw3Z26uzMgzABAQEB0AAAAMYBAQEBAQEBAQFfAAAApQEBAQEBAQEBAZcAAAAFAQEBAQEBAQEBAQEBAQEBAQEBAQEBAQEBAQEBAQAAAABsAQEBZgAAAIABAekAAABpAQHTAAAA6gEBpAAAAIkBAQEWAAAAAHYaEegAAAAAALEBAbEAAAC5AQEBAaUAAABUAQEBI6EAAAAdAQEBAUEAAAAAAAAAbgEBAQEEAAAAuAEBAQEBAQEBARMAAACPAQEBAQGFAAAAOQEBAQEAAAAAcgEBAQEBAR0AAAB1AQEBAQEBAQElAAAAAAAAAAAAACEBAQEB0AAAAMYBAQEBAQEBAQFfAAAApQEBAQEBAQEBAZcAAAAFAQEBAQEBAQEBAQEBAQEBAQEBAQEBAQEBAQEBAQAAAABsAQEBZgAAAIABAScAAADTAQEBRwAAAFkBpAAAAIkBAQEWAAAAANMBAQF7AAAAAKQBAQHDAAAA1AEBMAAAAAB6AQEBAXgAAACwAQEBAU8AAAAAAAAAbQEBAQEEAAAAVQEBAQEBAQEBARMAAACPAQEBAQEjeAAAQQEBAcIAAACUHAEBAQEBAR0AAAB1AQEBAQEBAQElAAAAAAAAAAAAAIEBAQEB0AAAAKwBAQEBAQEBAQFfAAAApQEBAQEBAQEBAZcAAAAFAQEBAQEBAQEBAQEBAQEBAQEBAQEBAQEBAQEBAQAAAABsAQEBZgAAAG4BFQAAANgBAQEBqgAAAI0BpAAAAIkBAQEWAAAAAL0BAQEBQgAAAAAbAQFRAAAAiAEBtQAAAC0BAQEBAegAAADFAQEBAQEBAQEBAQEBAQEBAQEEAAAAGAEBAQEBAQEBARMAAACPAQEBAQEBGAAAAGQBAREAAADMAQEBAQEBAR0AAAB1AQEBAQEBAQElAAAALd9JSUlJGNMBAQEB0AAAAL4BAQEBAQEBAQFfAAAATAEBAQEBAQEBAZcAAAAFAQEBAQEBAQEBAQEBAQEBAQEBAQEBAQEBAQEBAQAAAABsAQEBZgAAAG4BuAAAAK8BAQEB1AAAAAsBpAAAAIkBAQEWAAAAAL0BAQEBrgAAAAB/AQHBAAAAswEBmwAAAFgBAQEBAckAAAA1AQEBAQEBAQEBAQEBAQEBAQEEAAAAPQEBAQEBAQEBARMAAACPAQEBAQEBFQAAANoBFiYAAABWAQEBAQEBAR0AAAB1AQEBAQEBAQElAAAA5wEBAQEBAQEBAQEB0AAAANgBAQEBAQEBAQFfAAAApQEBAQEBAQEBAZcAAAAFAQEBAQEBAQEBAQEBAQEBAQEBAQEBAQEBAQEBAQAAAABsAQEBZgAAAEQBMgAAAJ0BAQEBARIAAACdpAAAAIkBAQEWAAAAAL0BAQEBogAAAABcAQEBRwAAAGtiAAAAAGsBAQEBAdkAAAAA4AEBAQEBAQEBAQEBAQEBAQEEAAAAPQEBAQEBAQEBARMAAACPAQEBAQEBAR8AAB8B5gAAAAABAQEBAQEBAR0AAAB1AQEBAQEBAQElAAAA5AEBAQEBAQEBAQEB0AAAANgBAQEBAQEBAQFfAAAANgEBAQEBAQEBAZcAAAAFAQEBAQEBAQEBAQEBAQEBAQEBAQEBAQEBAQEBAQAAAABsAQEBZgAAAAWyAAAApAEBAQEBAa0AAADljgAAAIkBAQEWAAAAAL0BAQEBEAAAAACCAQEBPAAAAANgAAAAGQEBAQEBAT8GAAAAWxcBAQEBAQEBAQEBAQEBAQEEAAAAOQEBAQEBAQEBARMAAACPAQEBAQEBAZgAAADbbQAAABMBAQEBAQEBAR0AAAB1AQEBAQEBAQElAAAA5AEBAQEBAQEBAQEB0AAAAC0BAQEBAQEBAQFfAAAANgEBAQEBAQEBAZcAAAAFAQEBAQEBAQEBAQEBAQEBAQEBAQEBAQEBAQEBAQAAAABsAQEBZgAAAIy4AAAA4gEBAQEBAQEgAAAtgwAAAIkBAQEWAAAAAL0BAQEB4wAAAABrAQEBwQAAAHZ5AAAAqgEBAQEBAQHRAAAAAA0JAQEBAQEBAUWGHgEBAQEEAAAAOQEBAQEBAQEBARMAAACPAQEBAQEBAdsAAADFlAAAAFcBAQEBAQEBAR0AAAB1AQEBAQEBAQElAAAA5AEBAQEBAQEBAQEB0AAAAC0BAQEBAQEBAQFfAAAAmwEBAQEBAQEBAZcAAAAFAQEBAQEBAQEBAQEBAQEBAQEBAQEBAQEBAQEBAQAAAABsAQEBZgAAAHUmAAB+IwEBAQEBAQFgAAAAWwAAAIkBAQEWAAAAAMDdhN53AAAAALkBAQEBAXcAAAAAAAAAawEBAQEBAQEBDAAAAAAnFDC61E10OScAIBcBAQEEAAAA3wEBAQEBAQEBARMAAACPAQEBAQEBAQGlAAAAAAAABgEBASMvl5eXl98AAAAp2ZeXlyScAQElAAAAVeDg4ODh2+AbAQEB0AAAAKYBAQEBAQEBAQFfAAAAmwEBAQEBAQEBAZcAAAAFAQEBAQEBAQEBAQEBAQEBAQEBAQEBAQEBAQEBAQAAAABsAQEBZgAAAAAAAAATAQEBAQEBAQGxAAAAAAAAAIkBAQEWAAAAAAAAAAAAAAAAALEBAQEBAcoAAAAAAAC8AQEBAQEBAQEB3IwAAAAAAAAAlAAAAAAAHwEBAQEEAAAASQEBAQEBAQEBARMAAACPAQEBAQEBAQHLAAAAAAAASgEBAYQAAAAAAAAAAAAAAAAAAAC8AQElAAAAAAAAAAAAAABQAQEB0AAAAE8BAQEBAQEBAQFfAAAALAEBAQEBAQEBAZcAAAAFAQEBAQEBAQEBAQEBAQEBAQEBAQEBAQEBAQEBAQAAAABsAQEBtAAAAAAAAACCAQEBAQEBAQEBpgAAAAAAAMIBAQFFAAAAAAAAAAAAAAAfggEBAQEBAZ0AAAAAAADZAQEBAQEBAQEBAZ0HAAAAAAAAAAAAAAAAEgEBAQEEAAAA2gEBAQEBAQEBARMAAACPAQEBAQEBAQHWAAAAAAAA2wEBAZkAAAAAAAAAAAAAAAAAAAAMAQElAAAAAAAAAAAAAAAYAQEB0AAAAE8BAQEBAQEBAQFfAAAALAEBAQEBAQEBAZcAAAAFAQEBAQEBAQEBAQEBAQEBAQEBAQEBAQEBAQEBAQAAAAC7AQEBAdcAAAAAodEBAQEBAQEBAQEBYl4AAAAAIBsBAQEBDAAAAAAAAAAn0rBZAQEBAQEBAQGSAAAAAEMWAQEBAQEBAQEBAQEBFbwAAAAAAAAAAL4DAQEBAQFLAAAAUAEBAQEBAQEBAUIAAAC4AQEBAQEBAQEB2AAAAAA1AQEBAdMAAAAAAAAAAAAAAAAAAACPAQFgAAAAAAAAAAAAAACLAQEBIQAAACUBAQEBAQEBAQGNAAAAxgEBAQEBAQEBAXsAAACbAQEBAQEBAQEBAQEBAQEBAQEBAQEBAQEBAQEBAVlxfyIBAQEBAQFAwcHBCQEBAQEBAQEBAQEBAUUiTcFAFgEBAQEBAUDBwcFNY2tFAQEBAQEBAQEBAQEXenFi0xsBAQEBAQEBAQEBAQEBAQHUK1qGWFpkowEBAQEBAQEWp5PVRQEBAQEBAQEBAUV6k4oXAQEBAQEBAQEBCdNiMKcCAQEBAQG0wcHBwcHBwcHBwcHBwU0CAQEBY8HBwcHBwcHBwU0/AQEBAaKTsQIBAQEBAQEBAQEBt5PWHAEBAQEBAQEBAQFNf5yW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XFcvMqQ49ymYBAQHNVL8IPwEBAQEBAQEBAQHOqBRRegEBlc8UTmsBAQEBAQGfUdDRbAEBAYQICAgICAgICAjKGwEBAQEBHK1gkrPSpMXOGwEBAQEBAQEBAVkvSakMvEp9lgEBAQEBAQEBAQEBAQEBAQEBAQEBAQEBAQEBAQEBAQEBAQEBAQEBAQEBAQEBAQEBAQEBAQEBAQEBAQEBAQEBAQEBAQEBAQEBAQEBAQEBAQEBAQEBAQEBAQEBAQEBAQEBAQEBAQEBAQEBAQEBAQEBAQEBAQEBAQEBAQEBAQEBAQEBAS+MAAAAAAAAAACOtAFHAAAAkAEBAQEBAQEBAWMAAAAAygEBXQAAADwBAQEBAQFDAAAABwEBHAAAAAAAAAAAAAAAJAEBAQE3JwAAAAAAAAAAfpgcAQEBAQEBiyYAAAAAAAAAJlgBAQEBAQEBAQEBAQEBAQEBAQEBAQEBAQEBAQEBAQEBAQEBAQEBAQEBAQEBAQEBAQEBAQEBAQEBAQEBAQEBAQEBAQEBAQEBAQEBAQEBAQEBAQEBAQEBAQEBAQEBAQEBAQEBAQEBAQEBAQEBAQEBAQEBAQEBAQEBAQEBAQEBAQEBxQAAAAAAAAAAAAAAxgGoAAAAxwEBAQEBAQEBASEAAAAAyAEBRwAAALABAQEBAXsAAAAAiQEBIgAAAAAAAAAAAAAAXwEBAsYAAAAAAAAAAAAAAAA2yAEBAQFcAAAAAAAAAAAAAADJAQEBAQEBAQEBAQEBAQEBAQEBAQEBAQEBAQEBAQEBAQEBAQEBAQEBAQEBAQEBAQEBAQEBAQEBAQEBAQEBAQEBAQEBAQEBAQEBAQEBAQEBAQEBAQEBAQEBAQEBAQEBAQEBAQEBAQEBAQEBAQEBAQEBAQEBAQEBAQEBAQEBAQFRAAAAAAAAoB9+AAAAAAHEAAAAABwBAQEBAQEBAawAAACmAQEBRwAAALABAQEBAQ4AAAAfAQEBNAAAAAAAAAAAAAAAVgEBdgAAAAAAflMNjAAAAAAALkUBAQExAAAAeD4RSJQAAAAAiAEBAQEBAQEBAQEBAQEBAQEBAQEBAQEBAQEBAQEBAQEBAQEBAQEBAQEBAQEBAQEBAQEBAQEBAQEBAQEBAQEBAQEBAQEBAQEBAQEBAQEBAQEBAQEBAQEBAQEBAQEBAQEBAQEBAQEBAQEBAQEBAQEBAQEBAQEBAQEBAQEBAbEAAAAAALx/IwEjcXAAoAEBvgAAADEBAQEBAQEBmgAAAACvAQEBRwAAALABAQEBZgAAAAC/AQEBNAAAAADAZk3BQGNjAQHCAAAAACcxAgEBAYp3AAAAALgBAQGeAKmZIwEBAaPDAAAABQEBAQEBAQEBAQEBAQEBAQEBAQEBAQEBAQEBAQEBAQEBAQEBAQEBAQEBAQEBAQEBAQEBAQEBAQEBAQEBAQEBAQEBAQEBAQEBAQEBAQEBAQEBAQEBAQEBAQEBAQEBAQEBAQEBAQEBAQEBAQEBAQEBAQEBAQEBAQEBAQEBAbYAAAAAEwEBAQEBAQG3hgEBWAAAADW4ExMTExMTuQAAAACjAQEBRwAAALABAQEBMwAAAAC6AQEBNAAAAACuAQEBAQEBAQENAAAAALsBAQEBAQEBvAAAAACaAQECXAEBAQEBAQGVAAAAAL0BAQEBAQEBAQEBAQEBAQEBAQEBAQEBAQEBAQEBAQEBAQEBAQEBAQEBAQEBAQEBAQEBAQEBAQEBAQEBAQEBAQEBAQEBAQEBAQEBAQEBAQEBAQEBAQEBAQEBAQEBAQEBAQEBAQEBAQEBAQEBAQEBAQEBAQEBAQEBAQEBAQAAAABDFwEBAQEBAQEBAQEBowAAAAAAAAAAAAAAAAAAALMBAQEBRwAAALABAQEjBgAAAG0BAQEBNAAAAACuAQEBAQEBAaMAAAAAGgEBAQEBAQEBtAAAAAC1AQEBAQEBAQEBAQEiAAAAAK0BAQEBAQEBAQEBAQEBAQEBAQEBAQEBAQEBAQEBAQEBAQEBAQEBAQEBAQEBAQEBAQEBAQEBAQEBAQEBAQEBAQEBAQEBAQEBAQEBAQEBAQEBAQEBAQEBAQEBAQEBAQEBAQEBAQEBAQEBAQEBAQEBAQEBAQEBAQEBAQEBhAAAAABzAQEBAQEBAQEBAQEBAUgAAAAAAAAAAAAAAAAAAFoBAQEBRwAAALABAQFhAAAAALEBAQEBNAAAAACuAQEBAQEBAXQAAAAAXAEBAQEBAQEBAQQAAAA4AQEBAQEBAQEBAQEhAAAAALIBAQEBAQEBAQEBAQEBAQEBAQEBAQEBAQEBAQEBAQEBAQEBAQEBAQEBAQEBAQEBAQEBAQEBAQEBAQEBAQEBAQEBAQEBAQEBAQEBAQEBAQEBAQEBAQEBAQEBAQEBAQEBAQEBAQEBAQEBAQEBAQEBAQEBAQEBAQEBAQEBqgAAAACZAQEBAQEBAQEBAQEBAaoAAAB1Eaurq6usAAAAAJYBAQEBRwAAAE4BAa0AAAAAEwEBAQEBNAAAAACuAQEBAQEBASEAAAAAWQEBAQEBAQEBAa8AAAAACQEBAQEBAQEBP2kAAAAAADQBAQEBAQEBAQEBAQEBAQEBAQEBAQEBAQEBAQEBAQEBAQEBAQEBAQEBAQEBAQEBAQEBAQEBAQEBAQEBAQEBAQEBAQEBAQEBAQEBAQEBAQEBAQEBAQEBAQEBAQEBAQEBAQEBAQEBAQEBAQEBAQEBAQEBAQEBAQEBAQEBUQAAAAAiAQEBAQEBAQEBAQEBAaMAAABBAQEBAQGkAAAAdgEBAQEBRwAAAEwtpQAAAACmAgEBAQEBNAAAAACEAQEBAQEBAVIAAAAAAQEBAQEBAQEBAZkAAAAApwEBAQEBAZ2oHwAAAAAAqQEBAQEBAQEBAQEBAQEBAQEBAQEBAQEBAQEBAQEBAQEBAQEBAQEBAQEBAQEBAQEBAQEBAQEBAQEBAQEBAQEBAQEBAQEBAQEBAQEBAQEBAQEBAQEBAQEBAQEBAQEBAQEBAQEBAQEBAQEBAQEBAQEBAQEBAQEBAQEBAQEBUgAAAACdAQEBAQEBAQEBAQEBAQEOAAAAaAEBAQIAAAAAngEBAQEBRwAAAAAAAAAAAAafAQEBAQEBNAAAAACEAQEBAQEBAUoAAAAGAQEBAQEBAQEBAX8AAAAAnwEBAQEcFKAAAAAAAAChogEBAQEBAQEBAQEBAQEBAQEBAQEBAQEBAQEBAQEBAQEBAQEBAQEBAQEBAQEBAQEBAQEBAQEBAQEBAQEBAQEBAQEBAQEBAQEBAQEBAQEBAQEBAQEBAQEBAQEBAQEBAQEBAQEBAQEBAQEBAQEBAQEBAQEBAQEBAQEBAQEBUAAAAAAbAQEBAQEBAQEBAQEBAQGXAAAAZwEBAXIAAAB+CQEBAQEBRwAAAAAAAAAAAAAAbQEBAQEBNAAAAACTAQEBAQEBAZgAAAAfAQEBAQEBAQEBATAAAAAAmQEBAZqbAAAAAAAAAEycAQEBAQEBAQEBAQEBAQEBAQEBAQEBAQEBAQEBAQEBAQEBAQEBAQEBAQEBAQEBAQEBAQEBAQEBAQEBAQEBAQEBAQEBAQEBAQEBAQEBAQEBAQEBAQEBAQEBAQEBAQEBAQEBAQEBAQEBAQEBAQEBAQEBAQEBAQEBAQEBAQEBNwAAAAA0AQEBAQEBAQEBAQEBAQEJAAAAbgEBAY4AAABLAQEBAQEBRwAAAI+QkWFIAAAAAJIBAQEBNAAAAACTAQEBAQEBAVQAAACUAQEBAQEBAQEBAZUAAAAAlQEBloAAAAAAAABBPAEBAQEBAQEBAQEBAQEBAQEBAQEBAQEBAQEBAQEBAQEBAQEBAQEBAQEBAQEBAQEBAQEBAQEBAQEBAQEBAQEBAQEBAQEBAQEBAQEBAQEBAQEBAQEBAQEBAQEBAQEBAQEBAQEBAQEBAQEBAQEBAQEBAQEBAQEBAQEBAQEBAQEBJAAAAACCAQEBAQEBAQEBAQEBAQEBgwAAAIQBWQAAAACFAQEBAQEBRwAAADwBAQEBhgAAAACHAQEBNAAAAAB/AQEBAQEBAYgAAAAAFgEBAQEBAQEBAYkAAAAAigEBiwAAAAAAjI0/AQEBAQEBAQEBAQEBAQEBAQEBAQEBAQEBAQEBAQEBAQEBAQEBAQEBAQEBAQEBAQEBAQEBAQEBAQEBAQEBAQEBAQEBAQEBAQEBAQEBAQEBAQEBAQEBAQEBAQEBAQEBAQEBAQEBAQEBAQEBAQEBAQEBAQEBAQEBAQEBAQEBAQEBegAAAABUAQEBAQEBAQEBAQEBAQEBewAAAHwBfQAAAH4BAQEBAQEBRwAAADwBAQEBAUwAAABgAQEBNAAAAAB/AQEBAQEBAWIAAAAAKgEBAQEBAQEBAXMAAAAAFgEBgAAAAACBAQEBAQEBAQEBAQEBAQEBAQEBAQEBAQEBAQEBAQEBAQEBAQEBAQEBAQEBAQEBAQEBAQEBAQEBAQEBAQEBAQEBAQEBAQEBAQEBAQEBAQEBAQEBAQEBAQEBAQEBAQEBAQEBAQEBAQEBAQEBAQEBAQEBAQEBAQEBAQEBAQEBAQEBAQEBAQUAAABuAQEBAQEBAQEBAQEBAQEBIwAAAHUBdgAAAEkBAQEBAQEBRwAAADwBAQEBAXcAAAAaAQEBNAAAAAA6AQEBAQEBARd4AAAAGAEBAQEBAQEBAXkAAAA4AQEBAAAAAFIBAQEBAQEBAQEBAQEBAQEBAQEBAQEBAQEBAQEBAQEBAQEBAQEBAQEBAQEBAQEBAQEBAQEBAQEBAQEBAQEBAQEBAQEBAQEBAQEBAQEBAQEBAQEBAQEBAQEBAQEBAQEBAQEBAQEBAQEBAQEBAQEBAQEBAQEBAQEBAQEBAQEBAQEBAQEBAWkAAAAAagEBAQEBAQFrbAEBAQEBAW0AAAA6AAAAAGQBAQEBAQEBRwAAADwBAQEBAW4AAABvAQEBNAAAAAA6AQEBAQEBAQFwAAAAAHEBAQEBAQEBcgAAAABzAQEBAAAAAHQBAQEBAQEBAQEBAQEBAQEBAQEBAQEBAQEBAQEBAQEBAQEBAQEBAQEBAQEBAQEBAQEBAQEBAQEBAQEBAQEBAQEBAQEBAQEBAQEBAQEBAQEBAQEBAQEBAQEBAQEBAQEBAQEBAQEBAQEBAQEBAQEBAQEBAQEBAQEBAQEBAQEBAQEBAQEBAVkmAAAAABRFAQEBFlonWwEBAQEBAVwAAABdAAAAXgEBAQEBAQEBRwAAAF8BAQEBYAAAAABhAQEBNAAAAABiAQEBAQEBAQFjAAAAADJkAQEBAQFlAAAAAABmAQEBLAAAAGcBAQEBAWgaAQEBAQEBAQEBAQEBAQEBAQEBAQEBAQEBAQEBAQEBAQEBAQEBAQEBAQEBAQEBAQEBAQEBAQEBAQEBAQEBAQEBAQEBAQEBAQEBAQEBAQEBAQEBAQEBAQEBAQEBAQEBAQEBAQEBAQEBAQEBAQEBAQEBAQEBAQEBAQEBAQEBAQEvAAAAAABBEkIEQwAARAEBAQEBAUUGAAAAAAAARgEBAQEBAQEBRwAAAEhJSktMAAAAAABNAQEBNAAAAAAwAQEBAQEBAQEBTgAAAAAAT1BRUlMAAAAAADMBAQEBVAAAAABVVldYDQAANAEBAQEBAQEBAQEBAQEBAQEBAQEBAQEBAQEBAQEBAQEBAQEBAQEBAQEBAQEBAQEBAQEBAQEBAQEBAQEBAQEBAQEBAQEBAQEBAQEBAQEBAQEBAQEBAQEBAQEBAQEBAQEBAQEBAQEBAQEBAQEBAQEBAQEBAQEBAQEBAQEBAQEBNwAAAAAAAAAAAAAAOAEBAQEBAQE5AAAAAAAAOgEBAQEBAQEBOwAAAAAAAAAAAAAAADwBAQEBNAAAAAAwAQEBAQEBAQEBAT0AAAAAAAAAAAAAAAAAPgEBAQEBPzYAAAAAAAAAAAAAQAEBAQEBAQEBAQEBAQEBAQEBAQEBAQEBAQEBAQEBAQEBAQEBAQEBAQEBAQEBAQEBAQEBAQEBAQEBAQEBAQEBAQEBAQEBAQEBAQEBAQEBAQEBAQEBAQEBAQEBAQEBAQEBAQEBAQEBAQEBAQEBAQEBAQEBAQEBAQEBAQEBAQEBASgpAAAAAAAAAAAgKgEBAQEBAQErAAAAAAAsAQEBAQEBAQEBLQAAAAAAAAAAAAAuLwEBAQEBIgAAAAAwAQEBAQEBAQEBAQExMgAAAAAAAAAAAAAzAQEBAQEBATQ1AAAAAAAAAAA2IwEBAQEBAQEBAQEBAQEBAQEBAQEBAQEBAQEBAQEBAQEBAQEBAQEBAQEBAQEBAQEBAQEBAQEBAQEBAQEBAQEBAQEBAQEBAQEBAQEBAQEBAQEBAQEBAQEBAQEBAQEBAQEBAQEBAQEBAQEBAQEBAQEBAQEBAQEBAQEBAQEBAQEBAQECAwQFAAAGBwgJAQEBAQEBAQEBCgsMDQ4PAQEBAQEBAQEBEBESEhISEhITFBUWAQEBAQEBFxgZDRobAQEBAQEBAQEBAQEBHB0eHwAAACAHISIBAQEBAQEBAQEjJCUmAAAnDh0c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R0RJQwMAAAAiAAAADAAAAP////8iAAAADAAAAP////8lAAAADAAAAA0AAIAoAAAADAAAAAQAAAAiAAAADAAAAP////8iAAAADAAAAP7///8nAAAAGAAAAAQAAAAAAAAA////AAAAAAAlAAAADAAAAAQAAABMAAAAZAAAAAAAAABQAAAAPQEAAHwAAAAAAAAAUAAAAD4BAAAtAAAAIQDwAAAAAAAAAAAAAACAPwAAAAAAAAAAAACAPwAAAAAAAAAAAAAAAAAAAAAAAAAAAAAAAAAAAAAAAAAAJQAAAAwAAAAAAACAKAAAAAwAAAAEAAAAJwAAABgAAAAEAAAAAAAAAP///wAAAAAAJQAAAAwAAAAEAAAATAAAAGQAAAAJAAAAUAAAAP8AAABcAAAACQAAAFAAAAD3AAAADQAAACEA8AAAAAAAAAAAAAAAgD8AAAAAAAAAAAAAgD8AAAAAAAAAAAAAAAAAAAAAAAAAAAAAAAAAAAAAAAAAACUAAAAMAAAAAAAAgCgAAAAMAAAABAAAACcAAAAYAAAABAAAAAAAAAD///8AAAAAACUAAAAMAAAABAAAAEwAAABkAAAACQAAAGAAAAD/AAAAbAAAAAkAAABgAAAA9wAAAA0AAAAhAPAAAAAAAAAAAAAAAIA/AAAAAAAAAAAAAIA/AAAAAAAAAAAAAAAAAAAAAAAAAAAAAAAAAAAAAAAAAAAlAAAADAAAAAAAAIAoAAAADAAAAAQAAAAlAAAADAAAAAEAAAAYAAAADAAAAAAAAAASAAAADAAAAAEAAAAeAAAAGAAAAAkAAABgAAAAAAEAAG0AAAAlAAAADAAAAAEAAABUAAAAnAAAAAoAAABgAAAAVAAAAGwAAAABAAAAAACsQTmOq0EKAAAAYAAAAA0AAABMAAAAAAAAAAAAAAAAAAAA//////////9oAAAAUgBlAHAAcgBlAHMAZQBuAHQAYQBuAHQAZQAAAAcAAAAGAAAABwAAAAQAAAAGAAAABQAAAAYAAAAHAAAABAAAAAYAAAAHAAAABAAAAAYAAABLAAAAQAAAADAAAAAFAAAAIAAAAAEAAAABAAAAEAAAAAAAAAAAAAAAPgEAAIAAAAAAAAAAAAAAAD4BAACAAAAAJQAAAAwAAAACAAAAJwAAABgAAAAEAAAAAAAAAP///wAAAAAAJQAAAAwAAAAEAAAATAAAAGQAAAAJAAAAcAAAADQBAAB8AAAACQAAAHAAAAAsAQAADQAAACEA8AAAAAAAAAAAAAAAgD8AAAAAAAAAAAAAgD8AAAAAAAAAAAAAAAAAAAAAAAAAAAAAAAAAAAAAAAAAACUAAAAMAAAAAAAAgCgAAAAMAAAABAAAACUAAAAMAAAAAQAAABgAAAAMAAAAAAAAABIAAAAMAAAAAQAAABYAAAAMAAAAAAAAAFQAAACAAQAACgAAAHAAAAAzAQAAfAAAAAEAAAAAAKxBOY6rQQoAAABwAAAAMwAAAEwAAAAEAAAACQAAAHAAAAA1AQAAfQAAALQAAABGAGkAcgBtAGEAZABvACAAcABvAHIAOgAgAEMAQQBSAEwATwBTACAARgBSAEEATgBDAEkAUwBDAE8AIABJAE0AUABBAEcATABJAEEAVABFAEwATABJACAAQgBBAFIARQBJAFIATwAAAAYAAAADAAAABAAAAAkAAAAGAAAABwAAAAcAAAADAAAABwAAAAcAAAAEAAAAAwAAAAMAAAAHAAAABwAAAAcAAAAFAAAACQAAAAYAAAADAAAABgAAAAcAAAAHAAAACAAAAAcAAAADAAAABgAAAAcAAAAJAAAAAwAAAAMAAAAKAAAABgAAAAcAAAAIAAAABQAAAAMAAAAHAAAABQAAAAYAAAAFAAAABQAAAAMAAAADAAAABwAAAAcAAAAHAAAABgAAAAMAAAAHAAAACQAAABYAAAAMAAAAAAAAACUAAAAMAAAAAgAAAA4AAAAUAAAAAAAAABAAAAAUAAAA</Object>
</Signature>
</file>

<file path=_xmlsignatures/sig9.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/kpaeSkjzxkdqlwvEgWjUyWvYxcM7rwtXu9kcR8LzWw=</DigestValue>
    </Reference>
    <Reference Type="http://www.w3.org/2000/09/xmldsig#Object" URI="#idOfficeObject">
      <DigestMethod Algorithm="http://www.w3.org/2001/04/xmlenc#sha256"/>
      <DigestValue>BxAA/d25ffLBLcmuT0aM8ciPDnWsPT6GNMufuYHugnU=</DigestValue>
    </Reference>
    <Reference Type="http://uri.etsi.org/01903#SignedProperties" URI="#idSignedProperties">
      <Transforms>
        <Transform Algorithm="http://www.w3.org/TR/2001/REC-xml-c14n-20010315"/>
      </Transforms>
      <DigestMethod Algorithm="http://www.w3.org/2001/04/xmlenc#sha256"/>
      <DigestValue>2CLaJkThqSAJqJLwMmq7gcTMJTzLHjrCVmJVDd5mqAU=</DigestValue>
    </Reference>
    <Reference Type="http://www.w3.org/2000/09/xmldsig#Object" URI="#idValidSigLnImg">
      <DigestMethod Algorithm="http://www.w3.org/2001/04/xmlenc#sha256"/>
      <DigestValue>uWhkkNNNg5S/9NRQsMzoa34yWa3mVyxvakstcSif/WY=</DigestValue>
    </Reference>
    <Reference Type="http://www.w3.org/2000/09/xmldsig#Object" URI="#idInvalidSigLnImg">
      <DigestMethod Algorithm="http://www.w3.org/2001/04/xmlenc#sha256"/>
      <DigestValue>LHujgEoCmqV3rlHZVyvBhnD8GbXx4rcw1V0X0cZD/6o=</DigestValue>
    </Reference>
  </SignedInfo>
  <SignatureValue>OVQ38iVBna6nEUdAkL48D9U+gujFrrFseZCA1A/e966MIuLD3Xg/VYV/wEBcDvyL2yrTaCS8JB13
OrucnUIjuNwqkdOHQFrDflg3DPoVO7R96Hg0MWFYRgHLa/9uH4J2j6eSxmxnTqcqC0WqzCXi0Qlt
d3vHvKVG/gwbxT6rWsVs7+x/stFeiwXEB7lEvK4GD54KV/7pf+B5ltspB4A5GP2h54TPFHMJNbCb
ZbEoWWtNEL7tosLZlh0GBylbX/puYcnuAQDuGeWrSg3rm9rCHLdnO3W2gefK/pAZRtMxr/CP105J
q8qbzp3SB6mY+WsD+HinKEMq9uz0gwnLm2NK8g==</SignatureValue>
  <KeyInfo>
    <X509Data>
      <X509Certificate>MIIIlDCCBnygAwIBAgIUQ8xs3KvpctfYbbfSJ7N/RSexO8gwDQYJKoZIhvcNAQELBQAwgYMxCzAJBgNVBAYTAlBZMQ0wCwYDVQQKDARJQ1BQMTgwNgYDVQQLDC9QcmVzdGFkb3IgQ3VhbGlmaWNhZG8gZGUgU2VydmljaW9zIGRlIENvbmZpYW56YTEWMBQGA1UEBRMNUlVDODAwMjgzNTUtNDETMBEGA1UEAwwKSVRUSSBTQUVDQTAeFw0yNDExMDgxNjQ4MTlaFw0yODExMDcxNjQ4MThaMIHRMQswCQYDVQQGEwJQWTE1MDMGA1UECgwsQ0VSVElGSUNBRE8gQ1VBTElGSUNBRE8gREUgRklSTUEgRUxFQ1RST05JQ0ExCzAJBgNVBAsMAkYzMRIwEAYDVQQFEwlDSTI0OTEzMDgxHjAcBgNVBAQMFUlNUEFHTElBVEVMTEkgQkFSRUlSTzEZMBcGA1UEKgwQQ0FSTE9TIEZSQU5DSVNDTzEvMC0GA1UEAwwmQ0FSTE9TIEZSQU5DSVNDTyBJTVBBR0xJQVRFTExJIEJBUkVJUk8wggEiMA0GCSqGSIb3DQEBAQUAA4IBDwAwggEKAoIBAQCo0KruzXyIUtw0aAyBnhVblaOpbuQH4GJFsd73+Wkk2SbSA4qgxGVfp6GpxzjjjzwviPCU+mRDziLL2oRG/QiaU9DeLFIBaeh90fBtnHiZRui+QB8jLVXNdd/vMGg7nJrwUKUNXvcUcoUVPa1POANqakZJZIS8+vV/2qcLZMP9si38D+aiTXH6pG+Wq0Adex1XoHVaKuTuGK5H+eEBAxRb7PbDhn0ACHEVM0ZXCpdRsSrq1v0eSUhJbvs5N5etS7EUQWiKj1fuE4Hz4uA1K9Hdpv/rvLbro0sY3sU1OwANIZVDutMMvXYlJfz20WTwjI354KnjRAqHLQlSRzhajV0zAgMBAAGjggOuMIIDqjAMBgNVHRMBAf8EAjAAMB8GA1UdIwQYMBaAFN/0/h8zF/N4EXAPAsGUHOPgXNT9MHsGCCsGAQUFBwEBBG8wbTA9BggrBgEFBQcwAoYxaHR0cHM6Ly93d3cuc2VjdXJlLml0dGkuZGlnaXRhbC9jZXJ0cy9jYS1pdHRpLmNlcjAsBggrBgEFBQcwAYYgaHR0cHM6Ly9vY3NwLnNlY3VyZS5pdHRpLmRpZ2l0YWwwawYDVR0RBGQwYoEnY2FybG9zLmltcGFnbGlhdGVsbGlAdWVub2hvbGRpbmcuY29tLnB5pDcwNTEzMDEGA1UEDQwqRklSTUEgRUxFQ1RST05JQ0EgQ1VBTElGSUNBREEgQ0VOVFJBTElaQURBMIIByQYDVR0gBIIBwDCCAbwwggG4BgwrBgEEAYPddwECAgEwggGmMDwGCCsGAQUFBwIBFjBodHRwczovL3d3dy5zZWN1cmUuaXR0aS5kaWdpdGFsL2Nwcy9pdHRpX2Nwcy5wZGYwgbkGCCsGAQUFBwICMIGsDIGpQ2VydGlmaWNhZG8gY3VhbGlmaWNhZG8gZGUgZmlybWEgZWxlY3Ryw7NuaWNhIHRpcG8gRjMgKGNsYXZlcyBlbiBkaXNwb3NpdGl2byBjdWFsaWZpY2FkbyBjZW50cmFsaXphZG8pLCBzdWpldGEgYSBsYXMgY29uZGljaW9uZXMgZGUgdXNvIGV4cHVlc3RhcyBlbiBsYSBEUEMgZGUgSVRUSSBTQUVDQTCBqQYIKwYBBQUHAgIwgZwMgZlRdWFsaWZpZWQgZWxlY3Ryb25pYyBzaWduYXR1cmUgY2VydGlmaWNhdGUgdHlwZSBGMyAoa2V5cyBpbiBjZW50cmFsaXplZCBxdWFsaWZpZWQgZGV2aWNlKSwgc3ViamVjdCB0byB0aGUgY29uZGl0aW9ucyBvZiB1c2Ugc2V0IG91dCBpbiB0aGUgSVRUSSBTQUVDQSBDUFMwIAYDVR0lAQH/BBYwFAYIKwYBBQUHAwIGCCsGAQUFBwMEMHEGA1UdHwRqMGgwMqAwoC6GLGh0dHBzOi8vY3JsMS5zZWN1cmUuaXR0aS5kaWdpdGFsL2l0dGktY2EuY3JsMDKgMKAuhixodHRwczovL2NybDIuc2VjdXJlLml0dGkuZGlnaXRhbC9pdHRpLWNhLmNybDAdBgNVHQ4EFgQUhE6O+H2DJyELzaJuvaFReogc0/4wDgYDVR0PAQH/BAQDAgXgMA0GCSqGSIb3DQEBCwUAA4ICAQB9VErqLR7C89qfbTi9YMWyMn1FDOIqiNnJGpaA/TZL7ZC97EGtDFSBz8IprHW1Awj6546PMRj7r8FEHCSPCVBWVBJ0QJFKgJvCFp3j1EFqab2Xd9fL7SkFaFiN8NgMVht0IiaXrWq6+SUYMwZYeyQFd5EUKxrwGkDjnPxkoMhIpkOn80OTtALdWOHfyTITM2lcSutXX/Fyzym5vpqc1inJkzl9K4CP4/07dIjpeBEQPWmuhrLOi1DvtiO6GatNixSGZRhSEFvTkDf+ulU7189OrklRu+16fOPdD55bCHnrYVzsP/nfWzl+KeopCa/RogWVZmgfnm6ehy/WlVI1V8Ppl/D3hMswDEXI8wj6v+AOx0YpsWFLTljyW0abGwZk9rJx13ShRuz3UfJsm2wyTJBqcy1Cn4w1sSI0cq9JFwNmpml9Ukrf5Zu4JL8oXuBqu9//yV/yK5Frz//pHvlaxwbVMMEUHWOnbat5DfYWZ9CEtEiNnK7ScXa5AE6dhGXdXslw4EhcHuXBKWK30FQZjgu1JyIDxRvHbEv8P9/urJZouot7U1WcVIOKrio7f2O6RfSFaeR+A5O7J4+vwVocKSevaHNI0pwV51QFHSJKtb9QA+H4mZKiXYUmnp14zRxdINsrcvRdhJxU/EYdctY0ultfQMdLbpdgUQpo8E+GLhj5i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xwBNfkTqW2zGPdOu0x4yCMuLWzX6XxW15KU0QNrxUW8=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PNoOtzGAngUL6s+tgIUOn9z3qrUg1S/iJNtyWMm5dFY=</DigestValue>
      </Reference>
      <Reference URI="/xl/calcChain.xml?ContentType=application/vnd.openxmlformats-officedocument.spreadsheetml.calcChain+xml">
        <DigestMethod Algorithm="http://www.w3.org/2001/04/xmlenc#sha256"/>
        <DigestValue>39tVIsVpzSHIH7etg51vV0YmpYSicYu+yOse9+MocJ4=</DigestValue>
      </Reference>
      <Reference URI="/xl/comments1.xml?ContentType=application/vnd.openxmlformats-officedocument.spreadsheetml.comments+xml">
        <DigestMethod Algorithm="http://www.w3.org/2001/04/xmlenc#sha256"/>
        <DigestValue>ePZPdCw9MG1/zy2olSiAd702VGx5Gp38zKBuh7XVzcs=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fELFnqMc531iehO8E10qUnjU3FFGSSVfKvsVGL702GU=</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iEn2xOWNYn26ijfC0eiHkhdZ8bnQfF/urEn/nw4TNYI=</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iEn2xOWNYn26ijfC0eiHkhdZ8bnQfF/urEn/nw4TNYI=</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iEn2xOWNYn26ijfC0eiHkhdZ8bnQfF/urEn/nw4TNYI=</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iEn2xOWNYn26ijfC0eiHkhdZ8bnQfF/urEn/nw4TNYI=</DigestValue>
      </Reference>
      <Reference URI="/xl/drawings/drawing1.xml?ContentType=application/vnd.openxmlformats-officedocument.drawing+xml">
        <DigestMethod Algorithm="http://www.w3.org/2001/04/xmlenc#sha256"/>
        <DigestValue>zcxcu2VbT5JOC7w1YGQkNDHAF2PqR26VDQGGDBbjiWU=</DigestValue>
      </Reference>
      <Reference URI="/xl/drawings/drawing2.xml?ContentType=application/vnd.openxmlformats-officedocument.drawing+xml">
        <DigestMethod Algorithm="http://www.w3.org/2001/04/xmlenc#sha256"/>
        <DigestValue>0JvWpDNzZ7g7G0Isv+aN7EoHtNEu1m09/hHIM4pnJ3w=</DigestValue>
      </Reference>
      <Reference URI="/xl/drawings/drawing3.xml?ContentType=application/vnd.openxmlformats-officedocument.drawing+xml">
        <DigestMethod Algorithm="http://www.w3.org/2001/04/xmlenc#sha256"/>
        <DigestValue>I3NIlNcdlOB3y4x+L2kFUkvYGY92SZ3E7jFoBuo86R8=</DigestValue>
      </Reference>
      <Reference URI="/xl/drawings/drawing4.xml?ContentType=application/vnd.openxmlformats-officedocument.drawing+xml">
        <DigestMethod Algorithm="http://www.w3.org/2001/04/xmlenc#sha256"/>
        <DigestValue>hFyIEKtNPJRI1WNlVexsV4fCC1hcH8m5cdDbNQ0WnsA=</DigestValue>
      </Reference>
      <Reference URI="/xl/drawings/drawing5.xml?ContentType=application/vnd.openxmlformats-officedocument.drawing+xml">
        <DigestMethod Algorithm="http://www.w3.org/2001/04/xmlenc#sha256"/>
        <DigestValue>DFROn0Py5t1Xyv0hj5Nng9mu5HNIb5YHd0GYP0VZNfQ=</DigestValue>
      </Reference>
      <Reference URI="/xl/drawings/vmlDrawing1.vml?ContentType=application/vnd.openxmlformats-officedocument.vmlDrawing">
        <DigestMethod Algorithm="http://www.w3.org/2001/04/xmlenc#sha256"/>
        <DigestValue>+WhPajrhJP2F3HUyA16GxEUIIrnlLJbf7437Kf7u1SY=</DigestValue>
      </Reference>
      <Reference URI="/xl/drawings/vmlDrawing2.vml?ContentType=application/vnd.openxmlformats-officedocument.vmlDrawing">
        <DigestMethod Algorithm="http://www.w3.org/2001/04/xmlenc#sha256"/>
        <DigestValue>GGXOm4V3N8M8YcCEwu8AKyJ4EhsJo9OPcnB608e22hw=</DigestValue>
      </Reference>
      <Reference URI="/xl/drawings/vmlDrawing3.vml?ContentType=application/vnd.openxmlformats-officedocument.vmlDrawing">
        <DigestMethod Algorithm="http://www.w3.org/2001/04/xmlenc#sha256"/>
        <DigestValue>3V3evP0CFAhG/dxF0K4C7NfJossNd3tVx15h+4yyWDE=</DigestValue>
      </Reference>
      <Reference URI="/xl/drawings/vmlDrawing4.vml?ContentType=application/vnd.openxmlformats-officedocument.vmlDrawing">
        <DigestMethod Algorithm="http://www.w3.org/2001/04/xmlenc#sha256"/>
        <DigestValue>qo9OtR2mN9xe38st5eEPRD48+gIuqCuoZZ/1fh67lYE=</DigestValue>
      </Reference>
      <Reference URI="/xl/drawings/vmlDrawing5.vml?ContentType=application/vnd.openxmlformats-officedocument.vmlDrawing">
        <DigestMethod Algorithm="http://www.w3.org/2001/04/xmlenc#sha256"/>
        <DigestValue>N16ytUYsbZD225sbgWvhrS6kDD9S9CaJILzN7VUpl40=</DigestValue>
      </Reference>
      <Reference URI="/xl/drawings/vmlDrawing6.vml?ContentType=application/vnd.openxmlformats-officedocument.vmlDrawing">
        <DigestMethod Algorithm="http://www.w3.org/2001/04/xmlenc#sha256"/>
        <DigestValue>2I5Jv22DC7xv7wuIMnBGuDY5wdjiM0NRXSXiYO9Erhw=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vSZS/cjH7RHimtAxUGKZuw3Q0JLMpo541afheXBBsDc=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eFMXdoIRh8gSRvPfmle2REC8m3crQ87J2SeLPMGmpGI=</DigestValue>
      </Reference>
      <Reference URI="/xl/externalLinks/externalLink1.xml?ContentType=application/vnd.openxmlformats-officedocument.spreadsheetml.externalLink+xml">
        <DigestMethod Algorithm="http://www.w3.org/2001/04/xmlenc#sha256"/>
        <DigestValue>ucXOCkYjKJ22eVft+yes8nZvLOEvSL/P43WxX0CFqMc=</DigestValue>
      </Reference>
      <Reference URI="/xl/externalLinks/externalLink2.xml?ContentType=application/vnd.openxmlformats-officedocument.spreadsheetml.externalLink+xml">
        <DigestMethod Algorithm="http://www.w3.org/2001/04/xmlenc#sha256"/>
        <DigestValue>Hkx+1VvWdS1KIhkaMWup5NqpsKmVlAwaxO7rNNJQ0Yg=</DigestValue>
      </Reference>
      <Reference URI="/xl/media/image1.png?ContentType=image/png">
        <DigestMethod Algorithm="http://www.w3.org/2001/04/xmlenc#sha256"/>
        <DigestValue>WR3Yh66Wk0zjO7s7bSMB1/nrTWYHFNKOknD+HQhatSk=</DigestValue>
      </Reference>
      <Reference URI="/xl/media/image2.emf?ContentType=image/x-emf">
        <DigestMethod Algorithm="http://www.w3.org/2001/04/xmlenc#sha256"/>
        <DigestValue>6pON5QuA4cKiy2xWLyy1KX4YBqO4B6T8DuhF9Z4vdhQ=</DigestValue>
      </Reference>
      <Reference URI="/xl/media/image3.emf?ContentType=image/x-emf">
        <DigestMethod Algorithm="http://www.w3.org/2001/04/xmlenc#sha256"/>
        <DigestValue>kiEssbxVdGG3/aKWPZTV2nHcU+lhhyM8tECUz2mpa8c=</DigestValue>
      </Reference>
      <Reference URI="/xl/media/image4.emf?ContentType=image/x-emf">
        <DigestMethod Algorithm="http://www.w3.org/2001/04/xmlenc#sha256"/>
        <DigestValue>0BjIDiV629RUeVbzLdhQzLbfUp6et3i7mOicst8vJu0=</DigestValue>
      </Reference>
      <Reference URI="/xl/media/image5.emf?ContentType=image/x-emf">
        <DigestMethod Algorithm="http://www.w3.org/2001/04/xmlenc#sha256"/>
        <DigestValue>d5IuCooNMSI+RxWcam/zEYduplvKUSyQwHxoPRKhxh4=</DigestValue>
      </Reference>
      <Reference URI="/xl/media/image6.emf?ContentType=image/x-emf">
        <DigestMethod Algorithm="http://www.w3.org/2001/04/xmlenc#sha256"/>
        <DigestValue>rHzzt+hGhP9SORCieRUfz+5Q/uvUznA15sYbs3CAWTo=</DigestValue>
      </Reference>
      <Reference URI="/xl/persons/person.xml?ContentType=application/vnd.ms-excel.person+xml">
        <DigestMethod Algorithm="http://www.w3.org/2001/04/xmlenc#sha256"/>
        <DigestValue>RF8ueQHZJp+1LI9PBRgPXx6+pa2HcpGTV3MEP5UI4/E=</DigestValue>
      </Reference>
      <Reference URI="/xl/printerSettings/printerSettings1.bin?ContentType=application/vnd.openxmlformats-officedocument.spreadsheetml.printerSettings">
        <DigestMethod Algorithm="http://www.w3.org/2001/04/xmlenc#sha256"/>
        <DigestValue>xSIsReSlQGH+Nd+MLuYsCaRE8XhZ9yDmi0dsqwDKB70=</DigestValue>
      </Reference>
      <Reference URI="/xl/printerSettings/printerSettings2.bin?ContentType=application/vnd.openxmlformats-officedocument.spreadsheetml.printerSettings">
        <DigestMethod Algorithm="http://www.w3.org/2001/04/xmlenc#sha256"/>
        <DigestValue>KV0RERGgdjLzj1q7jGVWM4bY91hGLlP8v/5mjY4cYMk=</DigestValue>
      </Reference>
      <Reference URI="/xl/printerSettings/printerSettings3.bin?ContentType=application/vnd.openxmlformats-officedocument.spreadsheetml.printerSettings">
        <DigestMethod Algorithm="http://www.w3.org/2001/04/xmlenc#sha256"/>
        <DigestValue>KV0RERGgdjLzj1q7jGVWM4bY91hGLlP8v/5mjY4cYMk=</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ohCNFOyxsGnIJf7+q+pQFEG9dnZu2oLPKVdZ/jfZL7M=</DigestValue>
      </Reference>
      <Reference URI="/xl/sharedStrings.xml?ContentType=application/vnd.openxmlformats-officedocument.spreadsheetml.sharedStrings+xml">
        <DigestMethod Algorithm="http://www.w3.org/2001/04/xmlenc#sha256"/>
        <DigestValue>RXF8IDZgpvn6+gXON4uNW1ZphsERAn88PCNYmaiG70A=</DigestValue>
      </Reference>
      <Reference URI="/xl/styles.xml?ContentType=application/vnd.openxmlformats-officedocument.spreadsheetml.styles+xml">
        <DigestMethod Algorithm="http://www.w3.org/2001/04/xmlenc#sha256"/>
        <DigestValue>E0Kd6jY1ulGG6swaqTJRzi2R1NvoGt5/oi74MTs1jfQ=</DigestValue>
      </Reference>
      <Reference URI="/xl/theme/theme1.xml?ContentType=application/vnd.openxmlformats-officedocument.theme+xml">
        <DigestMethod Algorithm="http://www.w3.org/2001/04/xmlenc#sha256"/>
        <DigestValue>YNeH5J+J9RxutazRnaWBrYU5Xm5oQzBJ7Lrr3bNNcJw=</DigestValue>
      </Reference>
      <Reference URI="/xl/threadedComments/threadedComment1.xml?ContentType=application/vnd.ms-excel.threadedcomments+xml">
        <DigestMethod Algorithm="http://www.w3.org/2001/04/xmlenc#sha256"/>
        <DigestValue>OtBkZlheM9ksR1aJG7wSak83kuxHkgCC1bnxXhWLQZc=</DigestValue>
      </Reference>
      <Reference URI="/xl/workbook.xml?ContentType=application/vnd.openxmlformats-officedocument.spreadsheetml.sheet.main+xml">
        <DigestMethod Algorithm="http://www.w3.org/2001/04/xmlenc#sha256"/>
        <DigestValue>JztqJauVGBJ6U0adUtxUuVWHAT1Iv6m9gUfimuJwFHo=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np71fPTAZb/vTQl0OwfpLxIUtBW5L9bs7UaYtwY2920=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3/GIRfe/Lme0JpXLJo9kDx/RElduHEffClh74SR2OJM=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qT5sx4MGKlYsVlPMvPZ4NA1uU2Y3b1rNyw2untB1VZc=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nHPw+5hx4RwGoVpoNjxKF5awpzgTSuyJbHpK6hRN3b8=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4rwWNLPK0pamJeE/tvCTqI+xtVab4KYZFcJzWVO6Kv4=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Xvzr484Ulj/tgpZRSSrr8hE9M97eEcQpRD/iYT6vnao=</DigestValue>
      </Reference>
      <Reference URI="/xl/worksheets/sheet1.xml?ContentType=application/vnd.openxmlformats-officedocument.spreadsheetml.worksheet+xml">
        <DigestMethod Algorithm="http://www.w3.org/2001/04/xmlenc#sha256"/>
        <DigestValue>7soP2O00WWlHybIOLbSLjmGGA20LqOlPfxHvLPyrnjk=</DigestValue>
      </Reference>
      <Reference URI="/xl/worksheets/sheet10.xml?ContentType=application/vnd.openxmlformats-officedocument.spreadsheetml.worksheet+xml">
        <DigestMethod Algorithm="http://www.w3.org/2001/04/xmlenc#sha256"/>
        <DigestValue>i4qXTB5bqS07ArqAwsnB5fLBlsEi7Wk3F5uFtGWmmgM=</DigestValue>
      </Reference>
      <Reference URI="/xl/worksheets/sheet11.xml?ContentType=application/vnd.openxmlformats-officedocument.spreadsheetml.worksheet+xml">
        <DigestMethod Algorithm="http://www.w3.org/2001/04/xmlenc#sha256"/>
        <DigestValue>5IdLPq8EJpz0XIVaOXP+lVwLBX6jAOBVIr9EVOjF4C4=</DigestValue>
      </Reference>
      <Reference URI="/xl/worksheets/sheet12.xml?ContentType=application/vnd.openxmlformats-officedocument.spreadsheetml.worksheet+xml">
        <DigestMethod Algorithm="http://www.w3.org/2001/04/xmlenc#sha256"/>
        <DigestValue>7cgP+oXBiiou4jifEJhosUYKfqq8LGhMttMFFPCire4=</DigestValue>
      </Reference>
      <Reference URI="/xl/worksheets/sheet2.xml?ContentType=application/vnd.openxmlformats-officedocument.spreadsheetml.worksheet+xml">
        <DigestMethod Algorithm="http://www.w3.org/2001/04/xmlenc#sha256"/>
        <DigestValue>8jymr5vyQl73KQY1Hq8rbecJ+if/f2sIDhki00RJZJk=</DigestValue>
      </Reference>
      <Reference URI="/xl/worksheets/sheet3.xml?ContentType=application/vnd.openxmlformats-officedocument.spreadsheetml.worksheet+xml">
        <DigestMethod Algorithm="http://www.w3.org/2001/04/xmlenc#sha256"/>
        <DigestValue>tRbLU2/a0rsav0uVgRJfBAB6Y4pqlkHIrUdVbz+MnpQ=</DigestValue>
      </Reference>
      <Reference URI="/xl/worksheets/sheet4.xml?ContentType=application/vnd.openxmlformats-officedocument.spreadsheetml.worksheet+xml">
        <DigestMethod Algorithm="http://www.w3.org/2001/04/xmlenc#sha256"/>
        <DigestValue>EIDmIbsle0IkqU8XLv68Pu71xIX+CRX/67X2ZS5+C8w=</DigestValue>
      </Reference>
      <Reference URI="/xl/worksheets/sheet5.xml?ContentType=application/vnd.openxmlformats-officedocument.spreadsheetml.worksheet+xml">
        <DigestMethod Algorithm="http://www.w3.org/2001/04/xmlenc#sha256"/>
        <DigestValue>gU6FoCI/zJzzi99oHfktGG3hDXHb3kB4ajHGLrfxyJQ=</DigestValue>
      </Reference>
      <Reference URI="/xl/worksheets/sheet6.xml?ContentType=application/vnd.openxmlformats-officedocument.spreadsheetml.worksheet+xml">
        <DigestMethod Algorithm="http://www.w3.org/2001/04/xmlenc#sha256"/>
        <DigestValue>PIMKH2PWo9ePZQyxcRAbsE2SNFOO6rxftW8KgCekHdg=</DigestValue>
      </Reference>
      <Reference URI="/xl/worksheets/sheet7.xml?ContentType=application/vnd.openxmlformats-officedocument.spreadsheetml.worksheet+xml">
        <DigestMethod Algorithm="http://www.w3.org/2001/04/xmlenc#sha256"/>
        <DigestValue>ALHBTcu+FFuUrxvYtwFlZe8tJseCKX0xjN+fpX1dhNY=</DigestValue>
      </Reference>
      <Reference URI="/xl/worksheets/sheet8.xml?ContentType=application/vnd.openxmlformats-officedocument.spreadsheetml.worksheet+xml">
        <DigestMethod Algorithm="http://www.w3.org/2001/04/xmlenc#sha256"/>
        <DigestValue>q9ezLwa4JmJQnRkFOx2fj4crS0gDTeB+pJ8NHwEzYJs=</DigestValue>
      </Reference>
      <Reference URI="/xl/worksheets/sheet9.xml?ContentType=application/vnd.openxmlformats-officedocument.spreadsheetml.worksheet+xml">
        <DigestMethod Algorithm="http://www.w3.org/2001/04/xmlenc#sha256"/>
        <DigestValue>Cs193Q00NzlorybZo/Z843wMVKrx4rThSPppnkCzxBU=</DigestValue>
      </Reference>
    </Manifest>
    <SignatureProperties>
      <SignatureProperty Id="idSignatureTime" Target="#idPackageSignature">
        <mdssi:SignatureTime xmlns:mdssi="http://schemas.openxmlformats.org/package/2006/digital-signature">
          <mdssi:Format>YYYY-MM-DDThh:mm:ssTZD</mdssi:Format>
          <mdssi:Value>2026-03-23T15:37:30Z</mdssi:Value>
        </mdssi:SignatureTime>
      </SignatureProperty>
    </SignatureProperties>
  </Object>
  <Object Id="idOfficeObject">
    <SignatureProperties>
      <SignatureProperty Id="idOfficeV1Details" Target="#idPackageSignature">
        <SignatureInfoV1 xmlns="http://schemas.microsoft.com/office/2006/digsig">
          <SetupID>{6ED00DFD-ABA5-4AF1-B3ED-37E66403F8EC}</SetupID>
          <SignatureText/>
          <SignatureImage>AQAAAGwAAAAAAAAAAAAAAGwAAAA8AAAAAAAAAAAAAAAnCQAAGwUAACBFTUYAAAEAUIcAAAwAAAABAAAAAAAAAAAAAAAAAAAAQAYAAIQDAABYAQAAwQAAAAAAAAAAAAAAAAAAAMA/BQDo8QIARgAAACwAAAAgAAAARU1GKwFAAQAcAAAAEAAAAAIQwNsBAAAAYAAAAGAAAABGAAAAkA8AAIQPAABFTUYrIkAEAAwAAAAAAAAAHkAJAAwAAAAAAAAAJEABAAwAAAAAAAAAMEACABAAAAAEAAAAAACAPyFABwAMAAAAAAAAAAhAAAXcDgAA0A4AAAIQwNsBAAAAAAAAAAAAAAAAAAAAAAAAAAEAAACJUE5HDQoaCgAAAA1JSERSAAAA4wAAAIAIAAAAANyFgWQAAAAEZ0FNQQAAsY58+1GTAAAACXBIWXMAAB7CAAAewgFu0HU+AAAAGXRFWHRTb2Z0d2FyZQBNaWNyb3NvZnQgT2ZmaWNlf+01cQAADjFJREFUeF7tWgl4VEUSrglJCCSQhGPBxCMcKi5yqiAoCxJE/FSQQ+QKJETRddEPxOCisEFAzbKoUdAPgRDkCiIKiByKiFxyCQgKRAQTbkIIV8hBJpnZv/rdk8lkzAOc+L36vnnT3a/7df1d9aqrqp+/k/7y5P+XR0hkYfxrCNmSoyXHyrIClq5WFkl55tOSoyXHyrIClq5WFklZNsfSVUtXK8sKWLpaWSRl2VVLVy1drSwrYOlqZZGUZVfN62rR3CU7LlD1tr2fqaos57M/2f1CXumuVNdOdYhizYYP/SNAlEpiDzgbzgnRLX/hvIW7comC2zwc/zel2ZmastNOgW1jYoJMKZRpjMuGXGYG8tevf3XVPyRWNs3ia4aKceR+hcU3Q6cN4nLOfKI9ic00zj95vlBU8tavf23Ee1J7dtsM/ivatCnxpM0MSLMYEyeos+cNPSyVBUQ6sbeFfKtIY/BSzJlXUHNlefA8HYbkHzdxrbjFaaXx9Jmb/kSM8wXEkI4RxzYW0AWJEccS6X/mNJkxRnRPM7+LW7JQSOgfWYrfqQJis061z636HYXNI1mSExjiwF7Vf07bY/JUxpwc84Yyc69P8COyz31Bfr/W5hM1hkgXKBi5z4CXcXnlHVxmj5MxqqeCZ15CS9CajrhOTRuAa/Kom4lSUXjhQ6JuCdum1DUjRpMrNNGOycdMYg4C4nvtlTj5GL8lLYkubmCuZRJWZ8qcHCL15VQxJvK9nXeLnv3tQ3B9/3/Qdfw/KtrulxWjokDNyXEGpq39ljx3eCdRcC4lqtvi4bVEc3QYpT6NgLHYldWST9AySIJINHjscaKlwMj09eMVxaUfZwrjEX4DX3Bh43PUB1AsMM5jdTPQUdSilBZFjvuvouVZtd/TU4iO2AOozjmiaZH/vgYgTWHcwAx0deFiNguDeuBaslrSNZUms9F52pXrH7ihndp6H5eONqY4luWY9yYONcUiP8zUA1gsdKeR56urob6tKTh6HTYRDePmGo5zy3eha3eBgUmR4ymUbZJvwHQbX3Ia0xupECSdfW5UIu82ZsgURrFZVDNOn4Yqi2owMC6/qro+y5dL3Xp+UYpbhqJzeapzhzw8d/f9jJ6uJExZ19QMRHNyFJJw+TCEVTUGv36wjyVfPmVkrvqGe7UGZSC/jiVasyjWxO+WI5PeFuY4q+VvUWZAmpJjHZ65oIZ+/vPwUULuR0tg5+/gBqgY69XJOQOPL25XYCluWXDYUhU6z4VQvgRNevWdd+HEUnG/bX8aRrE1/9JZP/8iVKp1ZxGxoq0tUDT59Rfpm0fQOXah2luRYwS35AUr7fu4cKtUqzF+7Nj/4n97thkvwJQcWV602oCRVTV7hYpjYbxcxK7YdcJ/iNISXWwUfDjushkLINEa/Bqp77F/UuhraNjbRb+Qf7BsCmNrnuzDpCranOfZdOooRcHIbWOToJJjShmd9nxvpoIx62vU1JAF5XjGKAVnFSRTGKkfVLMgRla/Y4tGUwrYaNBO0sIMvERbz9fSGLMNS4YLk1PbhdVarfYQfb6jjdQsts+RCKnWy6hFgCXrbsVAmsM4nl+/tFPJLWzO/VNn+I0WjnQie5yg48zY3BE6vkYBIyVPlFuyTthAVJ/G9UJLhxn9YY4OD9yB8oBbsO/0bfvWQ4hYzvdDQ3iTiqGTRpnDeOf48XjGhlZ+wfkw+Q7KOKhIAv+3NEknStFjvLkDrO77CsbHJA4+79WTndui2PjbQk+e5ZZQDrXyaXt01fvCT+1mpVBc4oohNYeREk9zlEEOtvDweNi7fkBNTAzGm/TLUeG3yPQSMOYu7mvYUzOJvmr+KzqUcOwIumkrQjWIl+jqZqmlz/MVAyePMomRpj84Sqw9KHoBsZPDDoBEcWwtVgwXBkPa5PtUKyCa3lds8QqFYS9NT0xSkgVVhr0rFumRhGQO3EABbyaYgmhSVzH3oP7fr0rPCYxq8yTi2sm7nPU1S1p//m/FAXBZ539bUE+kcYg2riyqiqxP0K6tCtvOvlx6Y8zGb37LLqh1e4ceils3OXHpuoOFYY2ie7p4i38YsFk5ElWJjlZn7cHhhkYDpWLbtmrTvbIv11psOzoK6uoav1DwIHlh/jAolwHmMZrl4PqPtzBe/zW+ETNYcrwRq3z957DkeP3X+EbMYMnxRqzy9Z/DKMe8jOII6fjvNNz92mo0jgbHObvNVkdKEfJNZ5Wqoew7y1SSWeAIitCfKOLG5b2Hcmy1GjeTY0h75pXQKHWMI+NyjQZqeH31aKEt6DaR7MnSJbAwT100nlFjZGc95jjzQvUGWmLoWE5QA+2E8mR2QEOj92fEyDxu52C1zU5c/MchOSHTvo4XUQo+wz1aygcbgX8fPExJw/T6EjeqXdLSpETrJoocM+iul5/hv35IAbz4gfLE52ciUFyg1FofQKkBRx6HXJIhPZZJZ0EyJUwmehvOfvstSsuM5xDyIIyTaAnSZBEntf6Mw1DjCqfIshgiFSd2flC5PfAil/LW9oREZYhU9NNPiaukHrkMkQoWaUFHbo/16qMPPrvsKx6N3xW1kUvcIuggQ6SMrUiXn3DhKBPZBF0Tn9jxUBHNCTI8SNQQ3OjJvc2Roxr6SMH46y/SIL6hV6XcDuli2TlwBKWoGM81lUMum0h8bFTmdMnGKs3SsSzNAsYwI4Ou9XCX215Uy7ardS/aafEC+cQXekW3HtM9b2VUYcZkzkvEikWWz4E3XFBY6MIQAxOejgjI3fPZoiJHifzmlYFRTgktQj6o1Tw+2foeq1ZzGicX5KBlIJ8dOf2czWUmjA/ymNMqG6PtqYVU8ilnU0DTiZoaMDZsQq17d4R4tjGsU0D7cDoO1dLkU6wJrM+ttrLRqhn5eOqU1YpxcY9xK/LLz81wUv6abmQTEZUdGKtqmk8UKdJ3GpWxWO7EWjZGexwWd6aE8Ru8OHE4rHGhsRzz7Yc+sxj6psMypEgYiznxe+tOBZjf6NHu5tbaWA2GnF2KFFc3zx3LuusRsQc5dgkqpO9yRaafjeGwVaUmuJ1b2G6wKvc+Doy7JWVNY8OVpsu7qkPdMzMfKfF2ccCYpqXRywF7TeRoo16YUOTVLq8kutdwrCExgFNhonpQ1UM4QAwPj0D6f5bIvbCVbeCiXB54Xgcj2Ye6BcCifcF5SHek24vd3K6gHImGsrIyRiyz7qBXm0Lk5BpLYhyM9O97MLACI289pXIXYpxbZubgxhAK6IYzhJSyMK44zeaveNwd8vTGB1UQo42iA4vowCE89H08V87NKAB5WZcwts7wCphHfI8RB4z7jzRCBSZEOntt/rM0QD12dMeM8zP+/AXjgXF1YRnfVO2XvpVoqhyeGx/k8Rsljz55DEz57CQ6BFXsqp4rSUwPr1m0Txwjf0T0aya+vUA6sVl9YPsEX+w4eQsVfp1I5IM87o9rcALJ4oN/Qc7FUAgPpEK7Ru8jDQXG6UmEj2TINYuLzLagBRAXb+CxXBnwLj6rAUYbS5mPh6m25tdI/d2xho0JqgrqgcPmlDIwRt2Ox/o5K/Khh0c5tq91ni5teSAVeVxjUlFZ6JapLVFkJ+ch3vMfBcYT+7BLh6HGxwK0/ayt5Dv+/MgD2WGw/e7BCOcTwLjxiotjL4/s73IecE3kyM/uDxF+XMBWz9WsPRIcFNa8k3jn9mTjojnSc/HtSfNv4anwvXqwukKlPdAy+DWOMLXDvH+67WsIRspQiDIm8RwjPwOMS7EjCFU1vNcfKPZNsqo6YoxdgPH4Oi237BGjy/jZ7jGWs1CebnvG2BJW5Ao+0AhB/t5IOgdR9lWV+9k4SYxl6zfwqD7+LHPpHcqrLT/gx3N1TOBxN7ScXEeM9FHXUL6UYZ+3wKzU3c5+NFSuOY5mZrehevGwVllNtkFTdeP4AaUfwkt090r+uAOf2HHsOrscx0+C4XG3MCItB+MQCaMIccsgtqp9Gsg3H4M/thB2cvoK2JDM+j2faGjfPU0/cMdwYR7v07ZbdiRilXNiPlJOdYvxgBROO9pj/2V8WS86/Pz8KEI607rENRvVGeuOyXIwNo3kkDpKfJbg3ptyLsYtOToBs8CY+30n8t/SmoPYpagKUq3g4cOi3ljFeIFjM/XwJgYY039v6IbTrzjKBj0pP/KStHR+owRbBfJCjnBnlEtjVNiR/uOx3VGcOmdpi/0t3O8A9XUVHyvM7AQQJ7qIXIJMwkLp1EuL1D/FjbuETjMN5n1mDrsRusGG1WVvX0cOB8SnUWEID3Th0oixBhaf5wtB9C593jxsSj75Sw4ADukpEr8A9p3VU1JOEPxLmyQGr5fwumru2DxprWSZgrv06c//ffmzFImwh0bhDz9OxGjja7eDWDn25Mn4J6j3Zm0C/jKge5K6k0T5U1fERzKF1hGDXL6QMGK8bC8R7mKYo9BfuhOZZy+Ws1yzPi6SSkX5Ts2zGzm8sJruIXNTCv3l/g+uocyjl6uG3xEqcxCn6QNa3ppUGAQ9S06yB+vegh8K7QHMwqPO3OpqbDZihIaRS20kCydTU0P6poszP9BFOV2qAUpiTfOM1SaqoqT0+OsvlbT7oslQjYoyMmeo+UmPCTI64WrVTSzn4WG6WwbuuL0cm+PdU328l4XRxwXkJXuWHL1cKB/vZsnRxwXkJXuWHL1cKB/vZsnRxwXkJXuWHL1cKB/vZsnRxwXkJXuWHL1cKB/vZsnRxwXkJXuWHL1cKB/vZsnRxwXkJXuWHL1cKB/vZsnRxwXkJXuWHL1cKB/vZsnRxwXkJXuWHL1cKB/vZsnRxwXkJXuWHL1cKB/vZsnRxwXkJXuWHL1cKB/vZsnRxwXkJXuWHL1cKB/v9n+hZKrgUCDbBQAAAABJRU5ErkJggghAAQgkAAAAGAAAAAIQwNsBAAAAAwAAAAAAAAAAAAAAAAAAABtAAABAAAAANAAAAAEAAAACAAAAAAAAgAAAAIAAAGNDAAAAQwMAAAAAAICyAACAsv7/2UIAAICyAACAsv7/c0IhAAAACAAAAGIAAAAMAAAAAQAAABUAAAAMAAAABAAAABUAAAAMAAAABAAAAFEAAABcdgAAAAAAAAAAAABsAAAAPAAAAAAAAAAAAAAAAAAAAAAAAADjAAAAgAAAAFAAAAAMBAAAXAQAAAByAAAAAAAAIADMAG0AAAA9AAAAKAAAAOMAAACAAAAAAQAIAAAAAAAAAAAAAAAAAAAAAAD5AAAAAAAAAAAAAAD///8A+fn5AJubmwBHR0cAERERAAoKCgBBQUEAlJSUAPj4+ABkZGQANDQ0AC8vLwAxMTEAPT09ALGxsQC6uroATU1NAEtLSwBZWVkAe3t7ALy8vAD6+voA/Pz8AFxcXAAyMjIAU1NTAPPz8wD39/cAmpqaAEBAQAANDQ0ACwsLAIaGhgDp6ekA/v7+AJ2dnQA6OjoABQUFAAYGBgCvr68ADg4OAMHBwQDCwsIAHBwcACsrKwAPDw8Ao6OjANLS0gCgoKAACAgIAHBwcADq6uoAISEhABkZGQB+fn4AIyMjAF5eXgDQ0NAAJSUlAIuLiwBdXV0APDw8APv7+wDm5uYADAwMAGVlZQAJCQkAEhISAP39/QBra2sAJiYmADMzMwBgYGAAYmJiAFJSUgAXFxcA5OTkAJKSkgAtLS0AbW1tAICAgABsbGwAIiIiAH19fQBbW1sAra2tALe3twCKiooA9PT0AJycnAAeHh4AuLi4ACQkJAAQEBAAjY2NAHNzcwCCgoIA0dHRAOfn5wDAwMAApqamAOPj4wBqamoAx8fHAHd3dwB5eXkA7u7uAL+/vwBRUVEAExMTAFdXVwBmZmYA09PTAKGhoQB0dHQAs7OzABUVFQBFRUUANjY2AAcHBwAdHR0A3NzcAKurqwBvb28ApaWlAAMDAwDPz88AFBQUAIeHhwDDw8MASUlJAM3NzQC2trYAiYmJAMrKygCXl5cAqampANvb2wB1dXUAFhYWAJmZmQBDQ0MAT09PAJiYmACWlpYATk5OAM7OzgABAQEAyMjIAPb29gCfn58AaWlpAL29vQDi4uIAGhoaANTU1ADy8vIAqqqqAMvLywACAgIABAQEAN/f3wDt7e0AQkJCABgYGAAsLCwA2traAH9/fwA3NzcAlZWVAExMTAAoKCgAubm5AMzMzACPj48Ajo6OANjY2AC7u7sAOTk5AOjo6ABxcXEAWFhYAOHh4QBaWloAODg4AOzs7ADJyckAPz8/ANfX1wApKSkAfHx8ALW1tQDl5eUArq6uACAgIADe3t4AZ2dnACcnJwA7OzsA4ODgAFRUVACTk5MAcnJyAEpKSgCwsLAApKSkAISEhAB6enoAgYGBADAwMADZ2dkA8fHxAN3d3QDW1tYANTU1ACoqKgCioqIAYWFhAMbGxgDr6+sA1dXVAKysrABfX18AxcXFAMTExACnp6cAPj4+AHZ2dgCMjIwAsrKyAHh4eAAfHx8AY2NjAEZGRgBubm4ASEhIAPDw8ABEREQAiIiIAJ6engCDg4MAGxsbAFBQUAC+vr4AqKioAO/v7wAuLi4A9fX1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Q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6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t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cwEBAQEBAQEBAQEBAQEBFhwBAQEBAQEBHD8BAQEBAQEBARaWAQEBAQEBAQEXlgEBAQEBAQH4WQEBAQEBAQEBAQEBFp0/AQEBAQEBAQEBAQEBFp2WAQEBAQEBAQEBAaJk5q2H7QEBAQEBAQEBAQEBAQEBAQEBAQEBAQEBRfhFAQEBARydRQEBAQEBAQEBAQEBARydHAEBAQEBAZ0XAQEBAQEBAQEBAQEBAQEBAQEBAQEBAQEBAQEBAQEBAQEBAQEBAQEBAQEBAQEBAQEBAQEBAQEBAfg/AQEBAQEBAQEBAQEBAQEBpwEBAQEBAQEBAQEBAQEfAAAA3QEBAfaUAABPAQEBAQFNBgAAoSIBAQEBAekAAACCAQEBASYAAADBAQEBAQEBAQGwAAAAMwEBAQEBAQEBAQE9AAAADAEBAQEBAYIEoAAAAAAAACCPLxcBAQEB8AAAAAAAAAAAAACDAQFqAAAAfAEBfAAAAAgBAQEBAQEBAQEBswAAAJIBAQGFAAAAGQEBAQEBAQEBrwAAAAAAAAAAAAAA6wEBAbt+AAAAAAAAAAAAwwEBnDIAAAAAAAAAAAAuAQGyAAAA9wEBAQEBAQEBAQEBAQEBgAEBAQEBAQEBAQEBAQEAAAAA9AEBAWYAAACAAQEBAQE3AAAAANEBAQEBAeoAAAD1AQEBFgAAAAC9AQEBAQEBAQEQAAAAJgEBAQEBAQEBAQEAAAAAuAEBAQHU1wAAAAAAAAAAAAAAALkBAQEB7AAAAAAAAAAAAADyAQETAAAAjwEBiAAAAL4BAQEBAQEBAQG6AAAAAFQBAQGNAAAAdQEBAQEBAQEBPgAAAAAAAAAAAAAA6gEBARQAAAAAAAAAAAAAAD8BsAAAAAAAAAAAAAAA3AHwAAAAXgEBAQEBAQEBAQEBAQEBMwEBAQEBAQEBAQEBAQEAAAAAbAEBAWYAAAB1AQEBAQHyAAAAAMMBAQEBAeoAAACJAQEBFgAAAAC9AQEBAQEBAQEjBgAAACoBAQEBAQEBAQ8AAAAAbAEBAYofAAAAAAAAAAAAAAAAAEQBAQEBBAAAAAAAAAAAAABdAQETAAAAjwEBawAAAAC0AQEBAQEBAQGwAAAAANUBAQEdAAAAdQEBAQEBAQEBJQAAAAAAAAAAAAAA8wEBARQAAAAAAAAAAAAAoEUBXwAAAAAAAAAAAAAAGwGXAAAABQEBAQEBAQEBAQEBAQEBdQEBAQEBAQEBAQEBAQEAAAAAbAEBAWYAAAB1AQEBAZwAAAAAAAAwAQEBAe4AAACJAQEBFgAAAAC9AQEBAQEBAQEBSQAAAJgBAQEBAQEBAW0AAAAfAQEBP4wAAAAAAG3wZLKGeQAAAG4BAQEBBAAAAF1GRlLrM3zOAQETAAAAjwEBAbMAAADlAQEBAQEBAQENAAAArAEBAQEdAAAAdQEBAQEBAQEBJQAAAKvOzs7Ozs7ZegEBARQAAAAuUmdS6zMzWAEBXwAAAENSZ1LrfHzxAQGXAAAABQEBAQEBAQEBAQEBAQEBzAEBAQEBAQEBAQEBAQEAAAAAbAEBAWYAAAB1AQEBAYsAAAAAAADrAQEBAe4AAACJAQEBFgAAAAC9AQEBAQEBAQEB4QAAAHXEp6enp6ensScAAADFAQEB6QAAAADDtAEBAQEB5gAAAG4BAQEBBAAAALgBAQEBAQEBAQETAAAAjwEBATEAAACmt6enp6enp4cAAAAAhgEBAQEdAAAAdQEBAQEBAQEBJQAAAOQBAQEBAQEBAQEBAdAAAABHAQEBAQEBAQEBXwAAAKUBAQEBAQEBAQGXAAAABQEBAQEBAQEBAQEBAQEBAAEBAQEBAQEBAQEBAQEAAAAAbAEBAWYAAAB1AQEBAaUAAAAAAABBAQEBAY4AAACJAQEBFgAAAAC9AQEBAQEBAQEBAUEAAAAAAAAAAAAAAAAAAAC7AQG0AAAAAEwJAQEBAQEBDwAAAG4BAQEB6gAAABMBAQEBAQEBAQETAAAAjwEBAUUAAAAAAAAAAAAAAAAAAAAA3AEBAQEdAAAAdQEBAQEBAQEBJQAAAOQBAQEBAQEBAQEBAdAAAAA7AQEBAQEBAQEBXwAAAKUBAQEBAQEBAQGXAAAABQEBAQEBAQEBAQEBAQEBhwEBAQEBAQEBAQEBAQEAAAAAbAEBAWYAAAB1AQEBfwAAAEGOAAAAKgEBAY4AAACJAQEBFgAAAADTAQEBAQEBAQEBAZgAAAAAAAAAAAAAAAAAAHUBAQHvAAAAABUBAQEBAQEBDwAAAG4BAQEBBAAAABMBAQEBAQEBAQETAAAAjwEBAQF2AAAAAAAAAAAAAAAAAAALAQEBAQEdAAAAdQEBAQEBAQEBJQAAAOQBAQEBAQEBAQEBAdAAAAA7AQEBAQEBAQEBXwAAAKUBAQEBAQEBAQGXAAAABQEBAQEBAQEBAQEBAQEBvgEBAQEBAQEBAQEBAQEAAAAAbAEBAWYAAAB1AQEBRgAAAD2yAAAAEwEBAaQAAACJAQEBFgAAAAAES7hnkLEBAQEBAZMAAAAAAAAAAAAAAAAAAGABAQHuAAAAeQEBAQEBAQEBDwAAAG4BAQEBBAAAABMBAQEBAQEBAQETAAAAjwEBAQGeAAAAAAAAAAAAAAAAAACRAQEBAQEdAAAAdQEBAQEBAQEBJQAAAOQBAQEBAQEBAQEBAdAAAAA7AQEBAQEBAQEBXwAAAKUBAQEBAQEBAQGXAAAABQEBAQEBAQEBAQEBAQEBZAEBAQEBAQEBAQEBAQEAAAAAbAEBAWYAAAB1AQEBRAAAAOEBHwAAJkUBAaQAAACJAQEBFgAAAAAAAAAAAADSfwEBAQF1AAAA0yIiIiKyAAAAAGIBAQGMAAAAPQEBAQG0MHE6sAAAAG4BAQEBBAAAABMBAQEBAQEBAQETAAAAjwEBAQEWoQAAoO0iIiK0WgAAAAAbAQEBAQEdAAAAdQEBAQEBAQEBJQAAAGoBAQEBAQEBAQEBAdAAAABHAQEBAQEBAQEBXwAAAKUBAQEBAQEBAQGXAAAABQEBAQEBAQEBAQEBAQEBWgEBAQEBAQEBAQEBAQEAAAAAbAEBAWYAAAB1AQHgAAAALgEB6wAAAMIBAaQAAACJAQEBFgAAAAAAAAAAAAAAAH0BAQFzAAAAkAEBAQHLAAAALAEBAQEnAAAAIQEBAQHoAAAAAAAAAG4BAQEBBAAAABMBAQEBAQEBAQETAAAAjwEBAQEBkgAAAJkBAQEBjwAAAOMBAQEBAQEdAAAAdQEBAQEBAQEBJQAAAMN2durszIMwAQEBAdAAAADGAQEBAQEBAQEBXwAAAKUBAQEBAQEBAQGXAAAABQEBAQEBAQEBAQEBAQEB7gEBAQEBAQEBAQEBAQEAAAAAbAEBAWYAAACAAQHpAAAAaQEB0wAAAOoBAaQAAACJAQEBFgAAAAB2GhHoAAAAAACxAQGxAAAAuQEBAQGlAAAAVAEBASOhAAAAHQEBAQFBAAAAAAAAAG4BAQEBBAAAALgBAQEBAQEBAQETAAAAjwEBAQEBhQAAADkBAQEBAAAAAHIBAQEBAQEdAAAAdQEBAQEBAQEBJQAAAAAAAAAAAAAhAQEBAdAAAADGAQEBAQEBAQEBXwAAAKUBAQEBAQEBAQGXAAAABQEBAQEBAQEBAQEBAQEBQwEBAQEBAQEBAQEBAQEAAAAAbAEBAWYAAACAAQEnAAAA0wEBAUcAAABZAaQAAACJAQEBFgAAAADTAQEBewAAAACkAQEBwwAAANQBATAAAAAAegEBAQF4AAAAsAEBAQFPAAAAAAAAAG0BAQEBBAAAAFUBAQEBAQEBAQETAAAAjwEBAQEBI3gAAEEBAQHCAAAAlBwBAQEBAQEdAAAAdQEBAQEBAQEBJQAAAAAAAAAAAACBAQEBAdAAAACsAQEBAQEBAQEBXwAAAKUBAQEBAQEBAQGXAAAABQEBAQEBAQEBAQEBAQEBLQEBAQEBAQEBAQEBAQEAAAAAbAEBAWYAAABuARUAAADYAQEBAaoAAACNAaQAAACJAQEBFgAAAAC9AQEBAUIAAAAAGwEBUQAAAIgBAbUAAAAtAQEBAQHoAAAAxQEBAQEBAQEBAQEBAQEBAQEBBAAAABgBAQEBAQEBAQETAAAAjwEBAQEBARgAAABkAQERAAAAzAEBAQEBAQEdAAAAdQEBAQEBAQEBJQAAAC3fSUlJSRjTAQEBAdAAAAC+AQEBAQEBAQEBXwAAAEwBAQEBAQEBAQGXAAAABQEBAQEBAQEBAQEBAQEByQEBAQEBAQEBAQEBAQEAAAAAbAEBAWYAAABuAbgAAACvAQEBAdQAAAALAaQAAACJAQEBFgAAAAC9AQEBAa4AAAAAfwEBwQAAALMBAZsAAABYAQEBAQHJAAAANQEBAQEBAQEBAQEBAQEBAQEBBAAAAD0BAQEBAQEBAQETAAAAjwEBAQEBARUAAADaARYmAAAAVgEBAQEBAQEdAAAAdQEBAQEBAQEBJQAAAOcBAQEBAQEBAQEBAdAAAADYAQEBAQEBAQEBXwAAAKUBAQEBAQEBAQGXAAAABQEBAQEBAQEBAQEBAQEBPQEBAQEBAQEBAQEBAQEAAAAAbAEBAWYAAABEATIAAACdAQEBAQESAAAAnaQAAACJAQEBFgAAAAC9AQEBAaIAAAAAXAEBAUcAAABrYgAAAABrAQEBAQHZAAAAAOABAQEBAQEBAQEBAQEBAQEBBAAAAD0BAQEBAQEBAQETAAAAjwEBAQEBAQEfAAAfAeYAAAAAAQEBAQEBAQEdAAAAdQEBAQEBAQEBJQAAAOQBAQEBAQEBAQEBAdAAAADYAQEBAQEBAQEBXwAAADYBAQEBAQEBAQGXAAAABQEBAQEBAQEBAQEBAQEBuAEBAQEBAQEBAQEBAQEAAAAAbAEBAWYAAAAFsgAAAKQBAQEBAQGtAAAA5Y4AAACJAQEBFgAAAAC9AQEBARAAAAAAggEBATwAAAADYAAAABkBAQEBAQE/BgAAAFsXAQEBAQEBAQEBAQEBAQEBBAAAADkBAQEBAQEBAQETAAAAjwEBAQEBAQGYAAAA220AAAATAQEBAQEBAQEdAAAAdQEBAQEBAQEBJQAAAOQBAQEBAQEBAQEBAdAAAAAtAQEBAQEBAQEBXwAAADYBAQEBAQEBAQGXAAAABQEBAQEBAQEBAQEBAQEBdAEBAQEBAQEBAQEBAQEAAAAAbAEBAWYAAACMuAAAAOIBAQEBAQEBIAAALYMAAACJAQEBFgAAAAC9AQEBAeMAAAAAawEBAcEAAAB2eQAAAKoBAQEBAQEB0QAAAAANCQEBAQEBAQFFhh4BAQEBBAAAADkBAQEBAQEBAQETAAAAjwEBAQEBAQHbAAAAxZQAAABXAQEBAQEBAQEdAAAAdQEBAQEBAQEBJQAAAOQBAQEBAQEBAQEBAdAAAAAtAQEBAQEBAQEBXwAAAJsBAQEBAQEBAQGXAAAABQEBAQEBAQEBAQEBAQEBUgEBAQEBAQEBAQEBAQEAAAAAbAEBAWYAAAB1JgAAfiMBAQEBAQEBYAAAAFsAAACJAQEBFgAAAADA3YTedwAAAAC5AQEBAQF3AAAAAAAAAGsBAQEBAQEBAQwAAAAAJxQwutRNdDknACAXAQEBBAAAAN8BAQEBAQEBAQETAAAAjwEBAQEBAQEBpQAAAAAAAAYBAQEjL5eXl5ffAAAAKdmXl5cknAEBJQAAAFXg4ODg4dvgGwEBAdAAAACmAQEBAQEBAQEBXwAAAJsBAQEBAQEBAQGXAAAABQEBAQEBAQEBAQEBAQEBNwEBAQEBAQEBAQEBAQEAAAAAbAEBAWYAAAAAAAAAEwEBAQEBAQEBsQAAAAAAAACJAQEBFgAAAAAAAAAAAAAAAACxAQEBAQHKAAAAAAAAvAEBAQEBAQEBAdyMAAAAAAAAAJQAAAAAAB8BAQEBBAAAAEkBAQEBAQEBAQETAAAAjwEBAQEBAQEBywAAAAAAAEoBAQGEAAAAAAAAAAAAAAAAAAAAvAEBJQAAAAAAAAAAAAAAUAEBAdAAAABPAQEBAQEBAQEBXwAAACwBAQEBAQEBAQGXAAAABQEBAQEBAQEBAQEBAQEBwAEBAQEBAQEBAQEBAQEAAAAAbAEBAbQAAAAAAAAAggEBAQEBAQEBAaYAAAAAAADCAQEBRQAAAAAAAAAAAAAAH4IBAQEBAQGdAAAAAAAA2QEBAQEBAQEBAQGdBwAAAAAAAAAAAAAAABIBAQEBBAAAANoBAQEBAQEBAQETAAAAjwEBAQEBAQEB1gAAAAAAANsBAQGZAAAAAAAAAAAAAAAAAAAADAEBJQAAAAAAAAAAAAAAGAEBAdAAAABPAQEBAQEBAQEBXwAAACwBAQEBAQEBAQGXAAAABQEBAQEBAQEBAQEBAQEBogEBAQEBAQEBAQEBAQEAAAAAuwEBAQHXAAAAAKHRAQEBAQEBAQEBAWJeAAAAACAbAQEBAQwAAAAAAAAAJ9KwWQEBAQEBAQEBkgAAAABDFgEBAQEBAQEBAQEBARW8AAAAAAAAAAC+AwEBAQEBSwAAAFABAQEBAQEBAQFCAAAAuAEBAQEBAQEBAdgAAAAANQEBAQHTAAAAAAAAAAAAAAAAAAAAjwEBYAAAAAAAAAAAAAAAiwEBASEAAAAlAQEBAQEBAQEBjQAAAMYBAQEBAQEBAQF7AAAAmwEBAQEBAQEBAQEBAQEB0wEBAQEBAQEBAQEBAQFZcX8iAQEBAQEBQMHBwQkBAQEBAQEBAQEBAQFFIk3BQBYBAQEBAQFAwcHBTWNrRQEBAQEBAQEBAQEBF3pxYtMbAQEBAQEBAQEBAQEBAQEB1CtahlhaZKMBAQEBAQEBFqeT1UUBAQEBAQEBAQFFepOKFwEBAQEBAQEBAQnTYjCnAgEBAQEBtMHBwcHBwcHBwcHBwcFNAgEBAWPBwcHBwcHBwcFNPwEBAQGik7ECAQEBAQEBAQEBAbeT1hwBAQEBAQEBAQEBTX+clgEBAQEBAQEBAQEBAQEBR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T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t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M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D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5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U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0gEBAQEBAQEBAQEBAQEBAQEBAQEBAQEBAQEBAQEBAQEBAQEBAQEBAQEBAQEBAQEBAQEBAQEBAQEBAQEBAQEBAQEBFxXLzKkOPcpmAQEBzVS/CD8BAQEBAQEBAQEBzqgUUXoBAZXPFE5rAQEBAQEBn1HQ0WwBAQGECAgICAgICAgIyhsBAQEBARytYJKz0qTFzhsBAQEBAQEBAQFZL0mpDLxKfZYBAQEBAQEBAQEBAQEBAQEBAQEBAQEBAQEBAQEBAQEBAQEBAQEBAQEBAQEBAQEBAQEBAQEBAQEBAQEBAQEBAQEBegEBAQEBAQEBAQEBAQEBAQEBAQEBAQEBAQEBAQEBAQEBAQEBAQEBAQEBAQEBAQEBAQEBAQEBAQEBAQEBAQEBAQEvjAAAAAAAAAAAjrQBRwAAAJABAQEBAQEBAQFjAAAAAMoBAV0AAAA8AQEBAQEBQwAAAAcBARwAAAAAAAAAAAAAACQBAQEBNycAAAAAAAAAAH6YHAEBAQEBAYsmAAAAAAAAACZYAQEBAQEBAQEBAQEBAQEBAQEBAQEBAQEBAQEBAQEBAQEBAQEBAQEBAQEBAQEBAQEBAQEBAQEBAQEBAQEBAQEB9QEBAQEBAQEBAQEBAQEBAQEBAQEBAQEBAQEBAQEBAQEBAQEBAQEBAQEBAQEBAQEBAQEBAQEBAQEBAQEBAQEBAcUAAAAAAAAAAAAAAMYBqAAAAMcBAQEBAQEBAQEhAAAAAMgBAUcAAACwAQEBAQF7AAAAAIkBASIAAAAAAAAAAAAAAF8BAQLGAAAAAAAAAAAAAAAANsgBAQEBXAAAAAAAAAAAAAAAyQEBAQEBAQEBAQEBAQEBAQEBAQEBAQEBAQEBAQEBAQEBAQEBAQEBAQEBAQEBAQEBAQEBAQEBAQEBAQEBAQEBzQEBAQEBAQEBAQEBAQEBAQEBAQEBAQEBAQEBAQEBAQEBAQEBAQEBAQEBAQEBAQEBAQEBAQEBAQEBAQEBAQEBUQAAAAAAAKAffgAAAAABxAAAAAAcAQEBAQEBAQGsAAAApgEBAUcAAACwAQEBAQEOAAAAHwEBATQAAAAAAAAAAAAAAFYBAXYAAAAAAH5TDYwAAAAAAC5FAQEBMQAAAHg+EUiUAAAAAIgBAQEBAQEBAQEBAQEBAQEBAQEBAQEBAQEBAQEBAQEBAQEBAQEBAQEBAQEBAQEBAQEBAQEBAQEBAQEBAQEBegEBAQEBAQEBAQEBAQEBAQEBAQEBAQEBAQEBAQEBAQEBAQEBAQEBAQEBAQEBAQEBAQEBAQEBAQEBAQEBAQGxAAAAAAC8fyMBI3FwAKABAb4AAAAxAQEBAQEBAZoAAAAArwEBAUcAAACwAQEBAWYAAAAAvwEBATQAAAAAwGZNwUBjYwEBwgAAAAAnMQIBAQGKdwAAAAC4AQEBngCpmSMBAQGjwwAAAAUBAQEBAQEBAQEBAQEBAQEBAQEBAQEBAQEBAQEBAQEBAQEBAQEBAQEBAQEBAQEBAQEBAQEBAQEBAQEBAQEBmwEBAQEBAQEBAQEBAQEBAQEBAQEBAQEBAQEBAQEBAQEBAQEBAQEBAQEBAQEBAQEBAQEBAQEBAQEBAQEBAQG2AAAAABMBAQEBAQEBt4YBAVgAAAA1uBMTExMTE7kAAAAAowEBAUcAAACwAQEBATMAAAAAugEBATQAAAAArgEBAQEBAQEBDQAAAAC7AQEBAQEBAbwAAAAAmgEBAlwBAQEBAQEBlQAAAAC9AQEBAQEBAQEBAQEBAQEBAQEBAQEBAQEBAQEBAQEBAQEBAQEBAQEBAQEBAQEBAQEBAQEBAQEBAQEBAQEBcwEBAQEBAQEBAQEBAQEBAQEBAQEBAQEBAQEBAQEBAQEBAQEBAQEBAQEBAQEBAQEBAQEBAQEBAQEBAQEBAQEAAAAAQxcBAQEBAQEBAQEBAaMAAAAAAAAAAAAAAAAAAACzAQEBAUcAAACwAQEBIwYAAABtAQEBATQAAAAArgEBAQEBAQGjAAAAABoBAQEBAQEBAbQAAAAAtQEBAQEBAQEBAQEBIgAAAACtAQEBAQEBAQEBAQEBAQEBAQEBAQEBAQEBAQEBAQEBAQEBAQEBAQEBAQEBAQEBAQEBAQEBAQEBAQEBAQEBhAEBAQEBAQEBAQEBAQEBAQEBAQEBAQEBAQEBAQEBAQEBAQEBAQEBAQEBAQEBAQEBAQEBAQEBAQEBAQEBAYQAAAAAcwEBAQEBAQEBAQEBAQFIAAAAAAAAAAAAAAAAAABaAQEBAUcAAACwAQEBYQAAAACxAQEBATQAAAAArgEBAQEBAQF0AAAAAFwBAQEBAQEBAQEEAAAAOAEBAQEBAQEBAQEBIQAAAACyAQEBAQEBAQEBAQEBAQEBAQEBAQEBAQEBAQEBAQEBAQEBAQEBAQEBAQEBAQEBAQEBAQEBAQEBAQEBAQEBWgEBAQEBAQEBAQEBAQEBAQEBAQEBAQEBAQEBAQEBAQEBAQEBAQEBAQEBAQEBAQEBAQEBAQEBAQEBAQEBAaoAAAAAmQEBAQEBAQEBAQEBAQGqAAAAdRGrq6urrAAAAACWAQEBAUcAAABOAQGtAAAAABMBAQEBATQAAAAArgEBAQEBAQEhAAAAAFkBAQEBAQEBAQGvAAAAAAkBAQEBAQEBAT9pAAAAAAA0AQEBAQEBAQEBAQEBAQEBAQEBAQEBAQEBAQEBAQEBAQEBAQEBAQEBAQEBAQEBAQEBAQEBAQEBAQEBAQEBYgEBAQEBAQEBAQEBAQEBAQEBAQEBAQEBAQEBAQEBAQEBAQEBAQEBAQEBAQEBAQEBAQEBAQEBAQEBAQEBAVEAAAAAIgEBAQEBAQEBAQEBAQGjAAAAQQEBAQEBpAAAAHYBAQEBAUcAAABMLaUAAAAApgIBAQEBATQAAAAAhAEBAQEBAQFSAAAAAAEBAQEBAQEBAQGZAAAAAKcBAQEBAQGdqB8AAAAAAKkBAQEBAQEBAQEBAQEBAQEBAQEBAQEBAQEBAQEBAQEBAQEBAQEBAQEBAQEBAQEBAQEBAQEBAQEBAQEBAQEB3AEBAQEBAQEBAQEBAQEBAQEBAQEBAQEBAQEBAQEBAQEBAQEBAQEBAQEBAQEBAQEBAQEBAQEBAQEBAQEBAVIAAAAAnQEBAQEBAQEBAQEBAQEBDgAAAGgBAQECAAAAAJ4BAQEBAUcAAAAAAAAAAAAGnwEBAQEBATQAAAAAhAEBAQEBAQFKAAAABgEBAQEBAQEBAQF/AAAAAJ8BAQEBHBSgAAAAAAAAoaIBAQEBAQEBAQEBAQEBAQEBAQEBAQEBAQEBAQEBAQEBAQEBAQEBAQEBAQEBAQEBAQEBAQEBAQEBAQEBAQEBSgEBAQEBAQEBAQEBAQEBAQEBAQEBAQEBAQEBAQEBAQEBAQEBAQEBAQEBAQEBAQEBAQEBAQEBAQEBAQEBAVAAAAAAGwEBAQEBAQEBAQEBAQEBlwAAAGcBAQFyAAAAfgkBAQEBAUcAAAAAAAAAAAAAAG0BAQEBATQAAAAAkwEBAQEBAQGYAAAAHwEBAQEBAQEBAQEwAAAAAJkBAQGamwAAAAAAAABMnAEBAQEBAQEBAQEBAQEBAQEBAQEBAQEBAQEBAQEBAQEBAQEBAQEBAQEBAQEBAQEBAQEBAQEBAQEBAQEBAQEBvQEBAQEBAQEBAQEBAQEBAQEBAQEBAQEBAQEBAQEBAQEBAQEBAQEBAQEBAQEBAQEBAQEBAQEBAQEBAQEBATcAAAAANAEBAQEBAQEBAQEBAQEBCQAAAG4BAQGOAAAASwEBAQEBAUcAAACPkJFhSAAAAACSAQEBATQAAAAAkwEBAQEBAQFUAAAAlAEBAQEBAQEBAQGVAAAAAJUBAZaAAAAAAAAAQTwBAQEBAQEBAQEBAQEBAQEBAQEBAQEBAQEBAQEBAQEBAQEBAQEBAQEBAQEBAQEBAQEBAQEBAQEBAQEBAQEBAQEB5AEBAQEBAQEBAQEBAQEBAQEBAQEBAQEBAQEBAQEBAQEBAQEBAQEBAQEBAQEBAQEBAQEBAQEBAQEBAQEBASQAAAAAggEBAQEBAQEBAQEBAQEBAYMAAACEAVkAAAAAhQEBAQEBAUcAAAA8AQEBAYYAAAAAhwEBATQAAAAAfwEBAQEBAQGIAAAAABYBAQEBAQEBAQGJAAAAAIoBAYsAAAAAAIyNPwEBAQEBAQEBAQEBAQEBAQEBAQEBAQEBAQEBAQEBAQEBAQEBAQEBAQEBAQEBAQEBAQEBAQEBAQEBAQEBAQEBAQEBMQEBAQEBAQEBAQEBAQEBAQEBAQEBAQEBAQEBAQEBAQEBAQEBAQEBAQEBAQEBAQEBAQEBAQEBAQEBAQEBAXoAAAAAVAEBAQEBAQEBAQEBAQEBAXsAAAB8AX0AAAB+AQEBAQEBAUcAAAA8AQEBAQFMAAAAYAEBATQAAAAAfwEBAQEBAQFiAAAAACoBAQEBAQEBAQFzAAAAABYBAYAAAAAAgQEBAQEBAQEBAQEBAQEBAQEBAQEBAQEBAQEBAQEBAQEBAQEBAQEBAQEBAQEBAQEBAQEBAQEBAQEBAQEBAQEBAQEBAQEBcgEBAQEBAQEBAQEBAQEBAQEBAQEBAQEBAQEBAQEBAQEBAQEBAQEBAQEBAQEBAQEBAQEBAQEBAQEBAQEBAQEFAAAAbgEBAQEBAQEBAQEBAQEBASMAAAB1AXYAAABJAQEBAQEBAUcAAAA8AQEBAQF3AAAAGgEBATQAAAAAOgEBAQEBAQEXeAAAABgBAQEBAQEBAQF5AAAAOAEBAQAAAABSAQEBAQEBAQEBAQEBAQEBAQEBAQEBAQEBAQEBAQEBAQEBAQEBAQEBAQEBAQEBAQEBAQEBAQEBAQEBAQEBAQEBAQEBAQEBTgEBAQEBAQEBAQEBAQEBAQEBAQEBAQEBAQEBAQEBAQEBAQEBAQEBAQEBAQEBAQEBAQEBAQEBAQEBAQEBAQFpAAAAAGoBAQEBAQEBa2wBAQEBAQFtAAAAOgAAAABkAQEBAQEBAUcAAAA8AQEBAQFuAAAAbwEBATQAAAAAOgEBAQEBAQEBcAAAAABxAQEBAQEBAXIAAAAAcwEBAQAAAAB0AQEBAQEBAQEBAQEBAQEBAQEBAQEBAQEBAQEBAQEBAQEBAQEBAQEBAQEBAQEBAQEBAQEBAQEBAQEBAQEBAQEBAQEBAQEB3gEBAQEBAQEBAQEBAQEBAQEBAQEBAQEBAQEBAQEBAQEBAQEBAQEBAQEBAQEBAQEBAQEBAQEBAQEBAQEBAQFZJgAAAAAURQEBARZaJ1sBAQEBAQFcAAAAXQAAAF4BAQEBAQEBAUcAAABfAQEBAWAAAAAAYQEBATQAAAAAYgEBAQEBAQEBYwAAAAAyZAEBAQEBZQAAAAAAZgEBASwAAABnAQEBAQFoGgEBAQEBAQEBAQEBAQEBAQEBAQEBAQEBAQEBAQEBAQEBAQEBAQEBAQEBAQEBAQEBAQEBAQEBAQEBAQEBAQEB4AEBAQEBAQEBAQEBAQEBAQEBAQEBAQEBAQEBAQEBAQEBAQEBAQEBAQEBAQEBAQEBAQEBAQEBAQEBAQEBAQEBLwAAAAAAQRJCBEMAAEQBAQEBAQFFBgAAAAAAAEYBAQEBAQEBAUcAAABISUpLTAAAAAAATQEBATQAAAAAMAEBAQEBAQEBAU4AAAAAAE9QUVJTAAAAAAAzAQEBAVQAAAAAVVZXWA0AADQBAQEBAQEBAQEBAQEBAQEBAQEBAQEBAQEBAQEBAQEBAQEBAQEBAQEBAQEBAQEBAQEBAQEBAQEBAQEBAQEBuwEBAQEBAQEBAQEBAQEBAQEBAQEBAQEBAQEBAQEBAQEBAQEBAQEBAQEBAQEBAQEBAQEBAQEBAQEBAQEBAQEBATcAAAAAAAAAAAAAADgBAQEBAQEBOQAAAAAAADoBAQEBAQEBATsAAAAAAAAAAAAAAAA8AQEBATQAAAAAMAEBAQEBAQEBAQE9AAAAAAAAAAAAAAAAAD4BAQEBAT82AAAAAAAAAAAAAEABAQEBAQEBAQEBAQEBAQEBAQEBAQEBAQEBAQEBAQEBAQEBAQEBAQEBAQEBAQEBAQEBAQEBAQEBAQEBAQEBegEBAQEBAQEBAQEBAQEBAQEBAQEBAQEBAQEBAQEBAQEBAQEBAQEBAQEBAQEBAQEBAQEBAQEBAQEBAQEBAQEBAQEoKQAAAAAAAAAAICoBAQEBAQEBKwAAAAAALAEBAQEBAQEBAS0AAAAAAAAAAAAALi8BAQEBASIAAAAAMAEBAQEBAQEBAQEBMTIAAAAAAAAAAAAAMwEBAQEBAQE0NQAAAAAAAAAANiMBAQEBAQEBAQEBAQEBAQEBAQEBAQEBAQEBAQEBAQEBAQEBAQEBAQEBAQEBAQEBAQEBAQEBAQEBAQEBAQEBZQEBAQEBAQEBAQEBAQEBAQEBAQEBAQEBAQEBAQEBAQEBAQEBAQEBAQEBAQEBAQEBAQEBAQEBAQEBAQEBAQEBAQEBAgMEBQAABgcICQEBAQEBAQEBAQoLDA0ODwEBAQEBAQEBARAREhISEhISExQVFgEBAQEBARcYGQ0aGwEBAQEBAQEBAQEBARwdHh8AAAAgByEiAQEBAQEBAQEBIyQlJgAAJw4dHAEBAQEBAQEBAQEBAQEBAQEBAQEBAQEBAQEBAQEBAQEBAQEBAQEBAQEBAQEBAQEBAQEBAQEBAQEBAQEBAQEBC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0wAAABkAAAAAAAAAAAAAABsAAAAPAAAAAAAAAAAAAAAbQAAAD0AAAApAKoAAAAAAAAAAAAAAIA/AAAAAAAAAAAAAIA/AAAAAAAAAAAAAAAAAAAAAAAAAAAAAAAAAAAAAAAAAAAiAAAADAAAAP////9GAAAAHAAAABAAAABFTUYrAkAAAAwAAAAAAAAADgAAABQAAAAAAAAAEAAAABQAAAA=</SignatureImage>
          <SignatureComments/>
          <WindowsVersion>10.0</WindowsVersion>
          <OfficeVersion>16.0.19725/27</OfficeVersion>
          <ApplicationVersion>16.0.19725</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2026-03-23T15:37:30Z</xd:SigningTime>
          <xd:SigningCertificate>
            <xd:Cert>
              <xd:CertDigest>
                <DigestMethod Algorithm="http://www.w3.org/2001/04/xmlenc#sha256"/>
                <DigestValue>0aowEloy7YjjQdSB3hWBY11o7kQAvKxvcwADWTPlyTI=</DigestValue>
              </xd:CertDigest>
              <xd:IssuerSerial>
                <X509IssuerName>CN=ITTI SAECA, SERIALNUMBER=RUC80028355-4, OU=Prestador Cualificado de Servicios de Confianza, O=ICPP, C=PY</X509IssuerName>
                <X509SerialNumber>387061216883208969700584112730396316537537510344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dDCCBVygAwIBAgIQJvpsDVXC/eZmfD1BxJ4mFTANBgkqhkiG9w0BAQsFADBvMQswCQYDVQQGEwJQWTErMCkGA1UECgwiTWluaXN0ZXJpbyBkZSBJbmR1c3RyaWEgeSBDb21lcmNpbzEzMDEGA1UEAwwqQXV0b3JpZGFkIENlcnRpZmljYWRvcmEgUmHDrXogZGVsIFBhcmFndWF5MB4XDTI0MDYyNjE2MDkzNloXDTMyMDYyNjE2MDkzNlowgYMxCzAJBgNVBAYTAlBZMQ0wCwYDVQQKDARJQ1BQMTgwNgYDVQQLDC9QcmVzdGFkb3IgQ3VhbGlmaWNhZG8gZGUgU2VydmljaW9zIGRlIENvbmZpYW56YTEWMBQGA1UEBRMNUlVDODAwMjgzNTUtNDETMBEGA1UEAwwKSVRUSSBTQUVDQTCCAiIwDQYJKoZIhvcNAQEBBQADggIPADCCAgoCggIBAL+Lh4XLBwNqK6CPpKVsYj0PXwE4MBiEuly7eRinkg/tiHYZ6WlMpXx9EFML9Q5IOUpoirnTL3SU9GBMv9NuPnjNCz4DcOq+BDV/FGHbg1myHB//BzhIZcPixL3x+z0g8l8BRQIWZw0uDPPj9SwiL3nR/EMzjMFGFysN68uQG0973DM4rhfpivqAyt7Ef2ZKIfKRV6usJxbuUiYXpe/ZMlUI8uslAZBJlsTgFMWbyuhMQW9Wb+ksvnU4ojnPzRnvNPNY5ROEfIs2zrPR4FYNHfWUjl4H7p/CbFytO1OhMsoqd8t2aXR8N773fiCEq8xWdhQZM7qSJGgXIIF0q9UOfzJBT3lWgJGE+i6KDY/tGVxLVI/aHlsf6wOS7YUF67FjH6WgAgiCRHrNh+frEHah7Qo2iNZBVlm584qlE6KRRnxEQY4WfPK8ryM7oAdXvtKvqxJlWwHPcx2f7xy7g0Q0tp926IC9gM8zPf8wcrnR3jZU2Gox7mktorBhkO077quPWQvwUWzOA+hDOFUZqK2jeMYqp4WnaJNppZzDLrC/3c2zGVKRde4Z8/HUXyAR5oNDu9gqPhA5AoVgnVQcVipHxIyLr6/cYIGx3tFAQ+VjWJmF3koGBYwWGN2XtNgkFCAbyRCO+PX+od9o893BXRLauaxEd5dXctGGf3pHG1+2WWUbAgMBAAGjggH1MIIB8TASBgNVHRMBAf8ECDAGAQH/AgEAMA4GA1UdDwEB/wQEAwIBBjAdBgNVHQ4EFgQU3/T+HzMX83gRcA8CwZQc4+Bc1P0wHwYDVR0jBBgwFoAUwsQR8ipoRAwAKOxM1inbkvtevdYwfQYIKwYBBQUHAQEEcTBvMD8GCCsGAQUFBzAChjNodHRwczovL3d3dy5hY3JhaXouZ292LnB5L2NydC9hY19yYWl6X3B5X3NoYTI1Ni5jcnQwLAYIKwYBBQUHMAGGIGh0dHBzOi8vb2NzcC5zZWN1cmUuaXR0aS5kaWdpdGFsMIHNBgNVHSAEgcUwgcIwgb8GA1UdIDCBtzA5BggrBgEFBQcCARYtaHR0cHM6Ly93d3cuYWNyYWl6Lmdvdi5weS9kcGMvRE9DLUlDUFAtMDEucGRmMHoGCCsGAQUFBwICMG4abFN1amV0byBhIGxhcyBjb25kaWNpb25lcyBkZSB1c28gZXhwdWVzdGFzIGVuIGxhIERlY2xhcmFjafNuIGRlIFBy4WN0aWNhcyBkZSBDZXJ0aWZpY2FjafNuIGRlIGxhIEFDIFJh7XogLSBQeTA8BgNVHR8ENTAzMDGgL6AthitodHRwOi8vd3d3LmFjcmFpei5nb3YucHkvYXJsL2FjX3JhaXpfcHkuY3JsMA0GCSqGSIb3DQEBCwUAA4ICAQB9B/MSnq0jlKSiVcuHjg/nA0L0jbGcwyVIJ3aX4TaCYPwBUu36aWxQVAUDn4FBSFxKHKG9x6z8RWAa8xDo+W6mL7zRo6oZpfB5+QLkhAjhX1NNncm9w097zWt8gZ3DIZxi+FARhtdH4WC5i8JMSsNGeR+dMeLHJeMjpQBUyDvsMf9QKNtq0K2poxAkMAW++uKg9UKkTcOo3otzQ8UJIAtKUf+L1cCYMDx71c44M6G9xqxkHxc/9IK4sqyOGtLyxeXK7O/qJwrkJc2ccyNMnzttJ+veiTu1dYBmuD2Z8KVuxKby484y1oL5qY2vJtnYkq91ZtkPJQ/6Um1pi/C0iwjBSEQoWGNIppjYwefG3lFOc2MSzjQKTaTpySPcXafn76TZcknL9IkTYI4iJcgCiNKYZY19Wv838JhzKsJwfjAdwg75oqqljgC/voDIzUkXJdRCII9qkRV7HwUAaE9e+nd7m4FVmQOOa33AXr2hkCNWMjyAee4Y/0fX2UJus9ztXht/k+jalIrV5DPaUqK/KIG5wsk9rf+KAxnpcUZdnC43iY5RORT3fuglJa8+JGLX8T/pLorvgJHQ4LO0lOj1c9buj2teXZk7GnFt/owdKSEb0dX+8xlnQw1tkJcIXopW/2PSvo+iVBhk94QJuuQNy/giMub0JSHuEH9kgWMuYbJkxQ==</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0BAAB/AAAAAAAAAAAAAAC1GgAAuQoAACBFTUYAAAEAEJIAAMMAAAAFAAAAAAAAAAAAAAAAAAAAQAYAAIQDAABYAQAAwQAAAAAAAAAAAAAAAAAAAMA/BQDo8QIACgAAABAAAAAAAAAAAAAAAEsAAAAQAAAAAAAAAAUAAAAeAAAAGAAAAAAAAAAAAAAAPgEAAIAAAAAnAAAAGAAAAAEAAAAAAAAAAAAAAAAAAAAlAAAADAAAAAEAAABMAAAAZAAAAAAAAAAAAAAAPQEAAH8AAAAAAAAAAAAAAD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9AQAAfwAAAAAAAAAAAAAAPgEAAIAAAAAhAPAAAAAAAAAAAAAAAIA/AAAAAAAAAAAAAIA/AAAAAAAAAAAAAAAAAAAAAAAAAAAAAAAAAAAAAAAAAAAlAAAADAAAAAAAAIAoAAAADAAAAAEAAAAnAAAAGAAAAAEAAAAAAAAA8PDwAAAAAAAlAAAADAAAAAEAAABMAAAAZAAAAAAAAAAAAAAAPQEAAH8AAAAAAAAAAAAAAD4BAACAAAAAIQDwAAAAAAAAAAAAAACAPwAAAAAAAAAAAACAPwAAAAAAAAAAAAAAAAAAAAAAAAAAAAAAAAAAAAAAAAAAJQAAAAwAAAAAAACAKAAAAAwAAAABAAAAJwAAABgAAAABAAAAAAAAAPDw8AAAAAAAJQAAAAwAAAABAAAATAAAAGQAAAAAAAAAAAAAAD0BAAB/AAAAAAAAAAAAAAA+AQAAgAAAACEA8AAAAAAAAAAAAAAAgD8AAAAAAAAAAAAAgD8AAAAAAAAAAAAAAAAAAAAAAAAAAAAAAAAAAAAAAAAAACUAAAAMAAAAAAAAgCgAAAAMAAAAAQAAACcAAAAYAAAAAQAAAAAAAADw8PAAAAAAACUAAAAMAAAAAQAAAEwAAABkAAAAAAAAAAAAAAA9AQAAfwAAAAAAAAAAAAAAPgEAAIAAAAAhAPAAAAAAAAAAAAAAAIA/AAAAAAAAAAAAAIA/AAAAAAAAAAAAAAAAAAAAAAAAAAAAAAAAAAAAAAAAAAAlAAAADAAAAAAAAIAoAAAADAAAAAEAAAAnAAAAGAAAAAEAAAAAAAAA////AAAAAAAlAAAADAAAAAEAAABMAAAAZAAAAAAAAAAAAAAAPQEAAH8AAAAAAAAAAAAAAD4BAACAAAAAIQDwAAAAAAAAAAAAAACAPwAAAAAAAAAAAACAPwAAAAAAAAAAAAAAAAAAAAAAAAAAAAAAAAAAAAAAAAAAJQAAAAwAAAAAAACAKAAAAAwAAAABAAAAJwAAABgAAAABAAAAAAAAAP///wAAAAAAJQAAAAwAAAABAAAATAAAAGQAAAAAAAAAAAAAAD0BAAB/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MAAAAEAAAA9wAAABEAAAAlAAAADAAAAAEAAABUAAAAhAAAAMQAAAAEAAAA9QAAABAAAAABAAAAAACsQTmOq0HEAAAABAAAAAkAAABMAAAAAAAAAAAAAAAAAAAA//////////9gAAAAMgAzAC8AMwAvADIAMAAyADYAAAAGAAAABgAAAAQAAAAGAAAABAAAAAYAAAAGAAAABgAAAAYAAABLAAAAQAAAADAAAAAFAAAAIAAAAAEAAAABAAAAEAAAAAAAAAAAAAAAPgEAAIAAAAAAAAAAAAAAAD4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AKxBOY6r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D4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1aBAPwAAAAAAAAAAmDZBPwAAJEIAAMhBJAAAACQAAADVoEA/AAAAAAAAAACYNkE/AAAkQgAAyEEEAAAAcwAAAAwAAAAAAAAADQAAABAAAAApAAAAGQ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G0AAAA9AAAAAAAAACEAAAAIAAAAYgAAAAwAAAABAAAAFQAAAAwAAAAEAAAAFQAAAAwAAAAEAAAAUQAAAFx2AAApAAAAGQAAAHoAAABGAAAAAAAAAAAAAAAAAAAAAAAAAOMAAACAAAAAUAAAAAwEAABcBAAAAHIAAAAAAAAgAMwAbQAAAD0AAAAoAAAA4wAAAIAAAAABAAgAAAAAAAAAAAAAAAAAAAAAAPkAAAAAAAAAAAAAAP///wD5+fkAm5ubAEdHRwAREREACgoKAEFBQQCUlJQA+Pj4AGRkZAA0NDQALy8vADExMQA9PT0AsbGxALq6ugBNTU0AS0tLAFlZWQB7e3sAvLy8APr6+gD8/PwAXFxcADIyMgBTU1MA8/PzAPf39wCampoAQEBAAA0NDQALCwsAhoaGAOnp6QD+/v4AnZ2dADo6OgAFBQUABgYGAK+vrwAODg4AwcHBAMLCwgAcHBwAKysrAA8PDwCjo6MA0tLSAKCgoAAICAgAcHBwAOrq6gAhISEAGRkZAH5+fgAjIyMAXl5eANDQ0AAlJSUAi4uLAF1dXQA8PDwA+/v7AObm5gAMDAwAZWVlAAkJCQASEhIA/f39AGtrawAmJiYAMzMzAGBgYABiYmIAUlJSABcXFwDk5OQAkpKSAC0tLQBtbW0AgICAAGxsbAAiIiIAfX19AFtbWwCtra0At7e3AIqKigD09PQAnJycAB4eHgC4uLgAJCQkABAQEACNjY0Ac3NzAIKCggDR0dEA5+fnAMDAwACmpqYA4+PjAGpqagDHx8cAd3d3AHl5eQDu7u4Av7+/AFFRUQATExMAV1dXAGZmZgDT09MAoaGhAHR0dACzs7MAFRUVAEVFRQA2NjYABwcHAB0dHQDc3NwAq6urAG9vbwClpaUAAwMDAM/PzwAUFBQAh4eHAMPDwwBJSUkAzc3NALa2tgCJiYkAysrKAJeXlwCpqakA29vbAHV1dQAWFhYAmZmZAENDQwBPT08AmJiYAJaWlgBOTk4Azs7OAAEBAQDIyMgA9vb2AJ+fnwBpaWkAvb29AOLi4gAaGhoA1NTUAPLy8gCqqqoAy8vLAAICAgAEBAQA39/fAO3t7QBCQkIAGBgYACwsLADa2toAf39/ADc3NwCVlZUATExMACgoKAC5ubkAzMzMAI+PjwCOjo4A2NjYALu7uwA5OTkA6OjoAHFxcQBYWFgA4eHhAFpaWgA4ODgA7OzsAMnJyQA/Pz8A19fXACkpKQB8fHwAtbW1AOXl5QCurq4AICAgAN7e3gBnZ2cAJycnADs7OwDg4OAAVFRUAJOTkwBycnIASkpKALCwsACkpKQAhISEAHp6egCBgYEAMDAwANnZ2QDx8fEA3d3dANbW1gA1NTUAKioqAKKiogBhYWEAxsbGAOvr6wDV1dUArKysAF9fXwDFxcUAxMTEAKenpwA+Pj4AdnZ2AIyMjACysrIAeHh4AB8fHwBjY2MARkZGAG5ubgBISEgA8PDwAERERACIiIgAnp6eAIODgwAbGxsAUFBQAL6+vgCoqKgA7+/vAC4uLgD19fU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WHAEBAQEBAQEcPwEBAQEBAQEBFpYBAQEBAQEBAReWAQEBAQEBAfhZAQEBAQEBAQEBAQEWnT8BAQEBAQEBAQEBAQEWnZYBAQEBAQEBAQEBomTmrYftAQEBAQEBAQEBAQEBAQEBAQEBAQEBAQFF+EUBAQEBHJ1FAQEBAQEBAQEBAQEBHJ0cAQEBAQEBnRcBAQEBAQEBAQEBAQEBAQEBAQEBAQEBAQEBAQEBAQEBAQEBAQEBAQEBAQEBAQEBAQEBAQEBAQEB+D8BAQEBAQEBAQEBAQEBAQEAAQEBAQEBAQEBAQEBAR8AAADdAQEB9pQAAE8BAQEBAU0GAAChIgEBAQEB6QAAAIIBAQEBJgAAAMEBAQEBAQEBAbAAAAAzAQEBAQEBAQEBAT0AAAAMAQEBAQEBggSgAAAAAAAAII8vFwEBAQHwAAAAAAAAAAAAAIMBAWoAAAB8AQF8AAAACAEBAQEBAQEBAQGzAAAAkgEBAYUAAAAZAQEBAQEBAQGvAAAAAAAAAAAAAADrAQEBu34AAAAAAAAAAADDAQGcMgAAAAAAAAAAAC4BAbIAAAD3AQEBAQEBAQEBAQEBAQEAAQEBAQEBAQEBAQEBAQAAAAD0AQEBZgAAAIABAQEBATcAAAAA0QEBAQEB6gAAAPUBAQEWAAAAAL0BAQEBAQEBARAAAAAmAQEBAQEBAQEBAQAAAAC4AQEBAdTXAAAAAAAAAAAAAAAAuQEBAQHsAAAAAAAAAAAAAPIBARMAAACPAQGIAAAAvgEBAQEBAQEBAboAAAAAVAEBAY0AAAB1AQEBAQEBAQE+AAAAAAAAAAAAAADqAQEBFAAAAAAAAAAAAAAAPwGwAAAAAAAAAAAAAADcAfAAAABeAQEBAQEBAQEBAQEBAQEAAQEBAQEBAQEBAQEBAQAAAABsAQEBZgAAAHUBAQEBAfIAAAAAwwEBAQEB6gAAAIkBAQEWAAAAAL0BAQEBAQEBASMGAAAAKgEBAQEBAQEBDwAAAABsAQEBih8AAAAAAAAAAAAAAAAARAEBAQEEAAAAAAAAAAAAAF0BARMAAACPAQFrAAAAALQBAQEBAQEBAbAAAAAA1QEBAR0AAAB1AQEBAQEBAQElAAAAAAAAAAAAAADzAQEBFAAAAAAAAAAAAACgRQFfAAAAAAAAAAAAAAAbAZcAAAAFAQEBAQEBAQEBAQEBAQEAAQEBAQEBAQEBAQEBAQAAAABsAQEBZgAAAHUBAQEBnAAAAAAAADABAQEB7gAAAIkBAQEWAAAAAL0BAQEBAQEBAQFJAAAAmAEBAQEBAQEBbQAAAB8BAQE/jAAAAAAAbfBksoZ5AAAAbgEBAQEEAAAAXUZGUuszfM4BARMAAACPAQEBswAAAOUBAQEBAQEBAQ0AAACsAQEBAR0AAAB1AQEBAQEBAQElAAAAq87Ozs7Oztl6AQEBFAAAAC5SZ1LrMzNYAQFfAAAAQ1JnUut8fPEBAZcAAAAFAQEBAQEBAQEBAQEBAQEAAQEBAQEBAQEBAQEBAQAAAABsAQEBZgAAAHUBAQEBiwAAAAAAAOsBAQEB7gAAAIkBAQEWAAAAAL0BAQEBAQEBAQHhAAAAdcSnp6enp6exJwAAAMUBAQHpAAAAAMO0AQEBAQHmAAAAbgEBAQEEAAAAuAEBAQEBAQEBARMAAACPAQEBMQAAAKa3p6enp6enhwAAAACGAQEBAR0AAAB1AQEBAQEBAQElAAAA5AEBAQEBAQEBAQEB0AAAAEcBAQEBAQEBAQFfAAAApQEBAQEBAQEBAZcAAAAFAQEBAQEBAQEBAQEBAQEAAQEBAQEBAQEBAQEBAQAAAABsAQEBZgAAAHUBAQEBpQAAAAAAAEEBAQEBjgAAAIkBAQEWAAAAAL0BAQEBAQEBAQEBQQAAAAAAAAAAAAAAAAAAALsBAbQAAAAATAkBAQEBAQEPAAAAbgEBAQHqAAAAEwEBAQEBAQEBARMAAACPAQEBRQAAAAAAAAAAAAAAAAAAAADcAQEBAR0AAAB1AQEBAQEBAQElAAAA5AEBAQEBAQEBAQEB0AAAADsBAQEBAQEBAQFfAAAApQEBAQEBAQEBAZcAAAAFAQEBAQEBAQEBAQEBAQEAAQEBAQEBAQEBAQEBAQAAAABsAQEBZgAAAHUBAQF/AAAAQY4AAAAqAQEBjgAAAIkBAQEWAAAAANMBAQEBAQEBAQEBmAAAAAAAAAAAAAAAAAAAdQEBAe8AAAAAFQEBAQEBAQEPAAAAbgEBAQEEAAAAEwEBAQEBAQEBARMAAACPAQEBAXYAAAAAAAAAAAAAAAAAAAsBAQEBAR0AAAB1AQEBAQEBAQElAAAA5AEBAQEBAQEBAQEB0AAAADsBAQEBAQEBAQFfAAAApQEBAQEBAQEBAZcAAAAFAQEBAQEBAQEBAQEBAQEAAQEBAQEBAQEBAQEBAQAAAABsAQEBZgAAAHUBAQFGAAAAPbIAAAATAQEBpAAAAIkBAQEWAAAAAARLuGeQsQEBAQEBkwAAAAAAAAAAAAAAAAAAYAEBAe4AAAB5AQEBAQEBAQEPAAAAbgEBAQEEAAAAEwEBAQEBAQEBARMAAACPAQEBAZ4AAAAAAAAAAAAAAAAAAJEBAQEBAR0AAAB1AQEBAQEBAQElAAAA5AEBAQEBAQEBAQEB0AAAADsBAQEBAQEBAQFfAAAApQEBAQEBAQEBAZcAAAAFAQEBAQEBAQEBAQEBAQEAAQEBAQEBAQEBAQEBAQAAAABsAQEBZgAAAHUBAQFEAAAA4QEfAAAmRQEBpAAAAIkBAQEWAAAAAAAAAAAAANJ/AQEBAXUAAADTIiIiIrIAAAAAYgEBAYwAAAA9AQEBAbQwcTqwAAAAbgEBAQEEAAAAEwEBAQEBAQEBARMAAACPAQEBARahAACg7SIiIrRaAAAAABsBAQEBAR0AAAB1AQEBAQEBAQElAAAAagEBAQEBAQEBAQEB0AAAAEcBAQEBAQEBAQFfAAAApQEBAQEBAQEBAZcAAAAFAQEBAQEBAQEBAQEBAQEAAQEBAQEBAQEBAQEBAQAAAABsAQEBZgAAAHUBAeAAAAAuAQHrAAAAwgEBpAAAAIkBAQEWAAAAAAAAAAAAAAAAfQEBAXMAAACQAQEBAcsAAAAsAQEBAScAAAAhAQEBAegAAAAAAAAAbgEBAQEEAAAAEwEBAQEBAQEBARMAAACPAQEBAQGSAAAAmQEBAQGPAAAA4wEBAQEBAR0AAAB1AQEBAQEBAQElAAAAw3Z26uzMgzABAQEB0AAAAMYBAQEBAQEBAQFfAAAApQEBAQEBAQEBAZcAAAAFAQEBAQEBAQEBAQEBAQEAAQEBAQEBAQEBAQEBAQAAAABsAQEBZgAAAIABAekAAABpAQHTAAAA6gEBpAAAAIkBAQEWAAAAAHYaEegAAAAAALEBAbEAAAC5AQEBAaUAAABUAQEBI6EAAAAdAQEBAUEAAAAAAAAAbgEBAQEEAAAAuAEBAQEBAQEBARMAAACPAQEBAQGFAAAAOQEBAQEAAAAAcgEBAQEBAR0AAAB1AQEBAQEBAQElAAAAAAAAAAAAACEBAQEB0AAAAMYBAQEBAQEBAQFfAAAApQEBAQEBAQEBAZcAAAAFAQEBAQEBAQEBAQEBAQEAAQEBAQEBAQEBAQEBAQAAAABsAQEBZgAAAIABAScAAADTAQEBRwAAAFkBpAAAAIkBAQEWAAAAANMBAQF7AAAAAKQBAQHDAAAA1AEBMAAAAAB6AQEBAXgAAACwAQEBAU8AAAAAAAAAbQEBAQEEAAAAVQEBAQEBAQEBARMAAACPAQEBAQEjeAAAQQEBAcIAAACUHAEBAQEBAR0AAAB1AQEBAQEBAQElAAAAAAAAAAAAAIEBAQEB0AAAAKwBAQEBAQEBAQFfAAAApQEBAQEBAQEBAZcAAAAFAQEBAQEBAQEBAQEBAQEAAQEBAQEBAQEBAQEBAQAAAABsAQEBZgAAAG4BFQAAANgBAQEBqgAAAI0BpAAAAIkBAQEWAAAAAL0BAQEBQgAAAAAbAQFRAAAAiAEBtQAAAC0BAQEBAegAAADFAQEBAQEBAQEBAQEBAQEBAQEEAAAAGAEBAQEBAQEBARMAAACPAQEBAQEBGAAAAGQBAREAAADMAQEBAQEBAR0AAAB1AQEBAQEBAQElAAAALd9JSUlJGNMBAQEB0AAAAL4BAQEBAQEBAQFfAAAATAEBAQEBAQEBAZcAAAAFAQEBAQEBAQEBAQEBAQEAAQEBAQEBAQEBAQEBAQAAAABsAQEBZgAAAG4BuAAAAK8BAQEB1AAAAAsBpAAAAIkBAQEWAAAAAL0BAQEBrgAAAAB/AQHBAAAAswEBmwAAAFgBAQEBAckAAAA1AQEBAQEBAQEBAQEBAQEBAQEEAAAAPQEBAQEBAQEBARMAAACPAQEBAQEBFQAAANoBFiYAAABWAQEBAQEBAR0AAAB1AQEBAQEBAQElAAAA5wEBAQEBAQEBAQEB0AAAANgBAQEBAQEBAQFfAAAApQEBAQEBAQEBAZcAAAAFAQEBAQEBAQEBAQEBAQEAAQEBAQEBAQEBAQEBAQAAAABsAQEBZgAAAEQBMgAAAJ0BAQEBARIAAACdpAAAAIkBAQEWAAAAAL0BAQEBogAAAABcAQEBRwAAAGtiAAAAAGsBAQEBAdkAAAAA4AEBAQEBAQEBAQEBAQEBAQEEAAAAPQEBAQEBAQEBARMAAACPAQEBAQEBAR8AAB8B5gAAAAABAQEBAQEBAR0AAAB1AQEBAQEBAQElAAAA5AEBAQEBAQEBAQEB0AAAANgBAQEBAQEBAQFfAAAANgEBAQEBAQEBAZcAAAAFAQEBAQEBAQEBAQEBAQEAAQEBAQEBAQEBAQEBAQAAAABsAQEBZgAAAAWyAAAApAEBAQEBAa0AAADljgAAAIkBAQEWAAAAAL0BAQEBEAAAAACCAQEBPAAAAANgAAAAGQEBAQEBAT8GAAAAWxcBAQEBAQEBAQEBAQEBAQEEAAAAOQEBAQEBAQEBARMAAACPAQEBAQEBAZgAAADbbQAAABMBAQEBAQEBAR0AAAB1AQEBAQEBAQElAAAA5AEBAQEBAQEBAQEB0AAAAC0BAQEBAQEBAQFfAAAANgEBAQEBAQEBAZcAAAAFAQEBAQEBAQEBAQEBAQEAAQEBAQEBAQEBAQEBAQAAAABsAQEBZgAAAIy4AAAA4gEBAQEBAQEgAAAtgwAAAIkBAQEWAAAAAL0BAQEB4wAAAABrAQEBwQAAAHZ5AAAAqgEBAQEBAQHRAAAAAA0JAQEBAQEBAUWGHgEBAQEEAAAAOQEBAQEBAQEBARMAAACPAQEBAQEBAdsAAADFlAAAAFcBAQEBAQEBAR0AAAB1AQEBAQEBAQElAAAA5AEBAQEBAQEBAQEB0AAAAC0BAQEBAQEBAQFfAAAAmwEBAQEBAQEBAZcAAAAFAQEBAQEBAQEBAQEBAQEAAQEBAQEBAQEBAQEBAQAAAABsAQEBZgAAAHUmAAB+IwEBAQEBAQFgAAAAWwAAAIkBAQEWAAAAAMDdhN53AAAAALkBAQEBAXcAAAAAAAAAawEBAQEBAQEBDAAAAAAnFDC61E10OScAIBcBAQEEAAAA3wEBAQEBAQEBARMAAACPAQEBAQEBAQGlAAAAAAAABgEBASMvl5eXl98AAAAp2ZeXlyScAQElAAAAVeDg4ODh2+AbAQEB0AAAAKYBAQEBAQEBAQFfAAAAmwEBAQEBAQEBAZcAAAAFAQEBAQEBAQEBAQEBAQEAAQEBAQEBAQEBAQEBAQAAAABsAQEBZgAAAAAAAAATAQEBAQEBAQGxAAAAAAAAAIkBAQEWAAAAAAAAAAAAAAAAALEBAQEBAcoAAAAAAAC8AQEBAQEBAQEB3IwAAAAAAAAAlAAAAAAAHwEBAQEEAAAASQEBAQEBAQEBARMAAACPAQEBAQEBAQHLAAAAAAAASgEBAYQAAAAAAAAAAAAAAAAAAAC8AQElAAAAAAAAAAAAAABQAQEB0AAAAE8BAQEBAQEBAQFfAAAALAEBAQEBAQEBAZcAAAAFAQEBAQEBAQEBAQEBAQEAAQEBAQEBAQEBAQEBAQAAAABsAQEBtAAAAAAAAACCAQEBAQEBAQEBpgAAAAAAAMIBAQFFAAAAAAAAAAAAAAAfggEBAQEBAZ0AAAAAAADZAQEBAQEBAQEBAZ0HAAAAAAAAAAAAAAAAEgEBAQEEAAAA2gEBAQEBAQEBARMAAACPAQEBAQEBAQHWAAAAAAAA2wEBAZkAAAAAAAAAAAAAAAAAAAAMAQElAAAAAAAAAAAAAAAYAQEB0AAAAE8BAQEBAQEBAQFfAAAALAEBAQEBAQEBAZcAAAAFAQEBAQEBAQEBAQEBAQEAAQEBAQEBAQEBAQEBAQAAAAC7AQEBAdcAAAAAodEBAQEBAQEBAQEBYl4AAAAAIBsBAQEBDAAAAAAAAAAn0rBZAQEBAQEBAQGSAAAAAEMWAQEBAQEBAQEBAQEBFbwAAAAAAAAAAL4DAQEBAQFLAAAAUAEBAQEBAQEBAUIAAAC4AQEBAQEBAQEB2AAAAAA1AQEBAdMAAAAAAAAAAAAAAAAAAACPAQFgAAAAAAAAAAAAAACLAQEBIQAAACUBAQEBAQEBAQGNAAAAxgEBAQEBAQEBAXsAAACbAQEBAQEBAQEBAQEBAQEAAQEBAQEBAQEBAQEBAVlxfyIBAQEBAQFAwcHBCQEBAQEBAQEBAQEBAUUiTcFAFgEBAQEBAUDBwcFNY2tFAQEBAQEBAQEBAQEXenFi0xsBAQEBAQEBAQEBAQEBAQHUK1qGWFpkowEBAQEBAQEWp5PVRQEBAQEBAQEBAUV6k4oXAQEBAQEBAQEBCdNiMKcCAQEBAQG0wcHBwcHBwcHBwcHBwU0CAQEBY8HBwcHBwcHBwU0/AQEBAaKTsQIBAQEBAQEBAQEBt5PWHAEBAQEBAQEBAQFNf5yW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XFcvMqQ49ymYBAQHNVL8IPwEBAQEBAQEBAQHOqBRRegEBlc8UTmsBAQEBAQGfUdDRbAEBAYQICAgICAgICAjKGwEBAQEBHK1gkrPSpMXOGwEBAQEBAQEBAVkvSakMvEp9lgEBAQEBAQEBAQEBAQEBAQEBAQEBAQEBAQEBAQEBAQEBAQEBAQEBAQEBAQEBAQEBAQEBAQEBAQEBAQEBAQEBAQEAAQEBAQEBAQEBAQEBAQEBAQEBAQEBAQEBAQEBAQEBAQEBAQEBAQEBAQEBAQEBAQEBAQEBAQEBAQEBAQEBAQEBAS+MAAAAAAAAAACOtAFHAAAAkAEBAQEBAQEBAWMAAAAAygEBXQAAADwBAQEBAQFDAAAABwEBHAAAAAAAAAAAAAAAJAEBAQE3JwAAAAAAAAAAfpgcAQEBAQEBiyYAAAAAAAAAJlgBAQEBAQEBAQEBAQEBAQEBAQEBAQEBAQEBAQEBAQEBAQEBAQEBAQEBAQEBAQEBAQEBAQEBAQEBAQEBAQEBAQEAAQEBAQEBAQEBAQEBAQEBAQEBAQEBAQEBAQEBAQEBAQEBAQEBAQEBAQEBAQEBAQEBAQEBAQEBAQEBAQEBAQEBxQAAAAAAAAAAAAAAxgGoAAAAxwEBAQEBAQEBASEAAAAAyAEBRwAAALABAQEBAXsAAAAAiQEBIgAAAAAAAAAAAAAAXwEBAsYAAAAAAAAAAAAAAAA2yAEBAQFcAAAAAAAAAAAAAADJAQEBAQEBAQEBAQEBAQEBAQEBAQEBAQEBAQEBAQEBAQEBAQEBAQEBAQEBAQEBAQEBAQEBAQEBAQEBAQEBAQEAAQEBAQEBAQEBAQEBAQEBAQEBAQEBAQEBAQEBAQEBAQEBAQEBAQEBAQEBAQEBAQEBAQEBAQEBAQEBAQEBAQFRAAAAAAAAoB9+AAAAAAHEAAAAABwBAQEBAQEBAawAAACmAQEBRwAAALABAQEBAQ4AAAAfAQEBNAAAAAAAAAAAAAAAVgEBdgAAAAAAflMNjAAAAAAALkUBAQExAAAAeD4RSJQAAAAAiAEBAQEBAQEBAQEBAQEBAQEBAQEBAQEBAQEBAQEBAQEBAQEBAQEBAQEBAQEBAQEBAQEBAQEBAQEBAQEBAQEAAQEBAQEBAQEBAQEBAQEBAQEBAQEBAQEBAQEBAQEBAQEBAQEBAQEBAQEBAQEBAQEBAQEBAQEBAQEBAQEBAbEAAAAAALx/IwEjcXAAoAEBvgAAADEBAQEBAQEBmgAAAACvAQEBRwAAALABAQEBZgAAAAC/AQEBNAAAAADAZk3BQGNjAQHCAAAAACcxAgEBAYp3AAAAALgBAQGeAKmZIwEBAaPDAAAABQEBAQEBAQEBAQEBAQEBAQEBAQEBAQEBAQEBAQEBAQEBAQEBAQEBAQEBAQEBAQEBAQEBAQEBAQEBAQEBAQEAAQEBAQEBAQEBAQEBAQEBAQEBAQEBAQEBAQEBAQEBAQEBAQEBAQEBAQEBAQEBAQEBAQEBAQEBAQEBAQEBAbYAAAAAEwEBAQEBAQG3hgEBWAAAADW4ExMTExMTuQAAAACjAQEBRwAAALABAQEBMwAAAAC6AQEBNAAAAACuAQEBAQEBAQENAAAAALsBAQEBAQEBvAAAAACaAQECXAEBAQEBAQGVAAAAAL0BAQEBAQEBAQEBAQEBAQEBAQEBAQEBAQEBAQEBAQEBAQEBAQEBAQEBAQEBAQEBAQEBAQEBAQEBAQEBAQEAAQEBAQEBAQEBAQEBAQEBAQEBAQEBAQEBAQEBAQEBAQEBAQEBAQEBAQEBAQEBAQEBAQEBAQEBAQEBAQEBAQAAAABDFwEBAQEBAQEBAQEBowAAAAAAAAAAAAAAAAAAALMBAQEBRwAAALABAQEjBgAAAG0BAQEBNAAAAACuAQEBAQEBAaMAAAAAGgEBAQEBAQEBtAAAAAC1AQEBAQEBAQEBAQEiAAAAAK0BAQEBAQEBAQEBAQEBAQEBAQEBAQEBAQEBAQEBAQEBAQEBAQEBAQEBAQEBAQEBAQEBAQEBAQEBAQEBAQEAAQEBAQEBAQEBAQEBAQEBAQEBAQEBAQEBAQEBAQEBAQEBAQEBAQEBAQEBAQEBAQEBAQEBAQEBAQEBAQEBhAAAAABzAQEBAQEBAQEBAQEBAUgAAAAAAAAAAAAAAAAAAFoBAQEBRwAAALABAQFhAAAAALEBAQEBNAAAAACuAQEBAQEBAXQAAAAAXAEBAQEBAQEBAQQAAAA4AQEBAQEBAQEBAQEhAAAAALIBAQEBAQEBAQEBAQEBAQEBAQEBAQEBAQEBAQEBAQEBAQEBAQEBAQEBAQEBAQEBAQEBAQEBAQEBAQEBAQEAAQEBAQEBAQEBAQEBAQEBAQEBAQEBAQEBAQEBAQEBAQEBAQEBAQEBAQEBAQEBAQEBAQEBAQEBAQEBAQEBqgAAAACZAQEBAQEBAQEBAQEBAaoAAAB1Eaurq6usAAAAAJYBAQEBRwAAAE4BAa0AAAAAEwEBAQEBNAAAAACuAQEBAQEBASEAAAAAWQEBAQEBAQEBAa8AAAAACQEBAQEBAQEBP2kAAAAAADQBAQEBAQEBAQEBAQEBAQEBAQEBAQEBAQEBAQEBAQEBAQEBAQEBAQEBAQEBAQEBAQEBAQEBAQEBAQEBAQEAAQEBAQEBAQEBAQEBAQEBAQEBAQEBAQEBAQEBAQEBAQEBAQEBAQEBAQEBAQEBAQEBAQEBAQEBAQEBAQEBUQAAAAAiAQEBAQEBAQEBAQEBAaMAAABBAQEBAQGkAAAAdgEBAQEBRwAAAEwtpQAAAACmAgEBAQEBNAAAAACEAQEBAQEBAVIAAAAAAQEBAQEBAQEBAZkAAAAApwEBAQEBAZ2oHwAAAAAAqQEBAQEBAQEBAQEBAQEBAQEBAQEBAQEBAQEBAQEBAQEBAQEBAQEBAQEBAQEBAQEBAQEBAQEBAQEBAQEBAQEAAQEBAQEBAQEBAQEBAQEBAQEBAQEBAQEBAQEBAQEBAQEBAQEBAQEBAQEBAQEBAQEBAQEBAQEBAQEBAQEBUgAAAACdAQEBAQEBAQEBAQEBAQEOAAAAaAEBAQIAAAAAngEBAQEBRwAAAAAAAAAAAAafAQEBAQEBNAAAAACEAQEBAQEBAUoAAAAGAQEBAQEBAQEBAX8AAAAAnwEBAQEcFKAAAAAAAAChogEBAQEBAQEBAQEBAQEBAQEBAQEBAQEBAQEBAQEBAQEBAQEBAQEBAQEBAQEBAQEBAQEBAQEBAQEBAQEBAQEAAQEBAQEBAQEBAQEBAQEBAQEBAQEBAQEBAQEBAQEBAQEBAQEBAQEBAQEBAQEBAQEBAQEBAQEBAQEBAQEBUAAAAAAbAQEBAQEBAQEBAQEBAQGXAAAAZwEBAXIAAAB+CQEBAQEBRwAAAAAAAAAAAAAAbQEBAQEBNAAAAACTAQEBAQEBAZgAAAAfAQEBAQEBAQEBATAAAAAAmQEBAZqbAAAAAAAAAEycAQEBAQEBAQEBAQEBAQEBAQEBAQEBAQEBAQEBAQEBAQEBAQEBAQEBAQEBAQEBAQEBAQEBAQEBAQEBAQEBAQEAAQEBAQEBAQEBAQEBAQEBAQEBAQEBAQEBAQEBAQEBAQEBAQEBAQEBAQEBAQEBAQEBAQEBAQEBAQEBAQEBNwAAAAA0AQEBAQEBAQEBAQEBAQEJAAAAbgEBAY4AAABLAQEBAQEBRwAAAI+QkWFIAAAAAJIBAQEBNAAAAACTAQEBAQEBAVQAAACUAQEBAQEBAQEBAZUAAAAAlQEBloAAAAAAAABBPAEBAQEBAQEBAQEBAQEBAQEBAQEBAQEBAQEBAQEBAQEBAQEBAQEBAQEBAQEBAQEBAQEBAQEBAQEBAQEBAQEBAQEAAQEBAQEBAQEBAQEBAQEBAQEBAQEBAQEBAQEBAQEBAQEBAQEBAQEBAQEBAQEBAQEBAQEBAQEBAQEBAQEBJAAAAACCAQEBAQEBAQEBAQEBAQEBgwAAAIQBWQAAAACFAQEBAQEBRwAAADwBAQEBhgAAAACHAQEBNAAAAAB/AQEBAQEBAYgAAAAAFgEBAQEBAQEBAYkAAAAAigEBiwAAAAAAjI0/AQEBAQEBAQEBAQEBAQEBAQEBAQEBAQEBAQEBAQEBAQEBAQEBAQEBAQEBAQEBAQEBAQEBAQEBAQEBAQEBAQEBAQEAAQEBAQEBAQEBAQEBAQEBAQEBAQEBAQEBAQEBAQEBAQEBAQEBAQEBAQEBAQEBAQEBAQEBAQEBAQEBAQEBegAAAABUAQEBAQEBAQEBAQEBAQEBewAAAHwBfQAAAH4BAQEBAQEBRwAAADwBAQEBAUwAAABgAQEBNAAAAAB/AQEBAQEBAWIAAAAAKgEBAQEBAQEBAXMAAAAAFgEBgAAAAACBAQEBAQEBAQEBAQEBAQEBAQEBAQEBAQEBAQEBAQEBAQEBAQEBAQEBAQEBAQEBAQEBAQEBAQEBAQEBAQEBAQEBAQEBAQEAAQEBAQEBAQEBAQEBAQEBAQEBAQEBAQEBAQEBAQEBAQEBAQEBAQEBAQEBAQEBAQEBAQEBAQEBAQEBAQEBAQUAAABuAQEBAQEBAQEBAQEBAQEBIwAAAHUBdgAAAEkBAQEBAQEBRwAAADwBAQEBAXcAAAAaAQEBNAAAAAA6AQEBAQEBARd4AAAAGAEBAQEBAQEBAXkAAAA4AQEBAAAAAFIBAQEBAQEBAQEBAQEBAQEBAQEBAQEBAQEBAQEBAQEBAQEBAQEBAQEBAQEBAQEBAQEBAQEBAQEBAQEBAQEBAQEBAQEBAQEAAQEBAQEBAQEBAQEBAQEBAQEBAQEBAQEBAQEBAQEBAQEBAQEBAQEBAQEBAQEBAQEBAQEBAQEBAQEBAQEBAWkAAAAAagEBAQEBAQFrbAEBAQEBAW0AAAA6AAAAAGQBAQEBAQEBRwAAADwBAQEBAW4AAABvAQEBNAAAAAA6AQEBAQEBAQFwAAAAAHEBAQEBAQEBcgAAAABzAQEBAAAAAHQBAQEBAQEBAQEBAQEBAQEBAQEBAQEBAQEBAQEBAQEBAQEBAQEBAQEBAQEBAQEBAQEBAQEBAQEBAQEBAQEBAQEBAQEBAQEAAQEBAQEBAQEBAQEBAQEBAQEBAQEBAQEBAQEBAQEBAQEBAQEBAQEBAQEBAQEBAQEBAQEBAQEBAQEBAQEBAVkmAAAAABRFAQEBFlonWwEBAQEBAVwAAABdAAAAXgEBAQEBAQEBRwAAAF8BAQEBYAAAAABhAQEBNAAAAABiAQEBAQEBAQFjAAAAADJkAQEBAQFlAAAAAABmAQEBLAAAAGcBAQEBAWgaAQEBAQEBAQEBAQEBAQEBAQEBAQEBAQEBAQEBAQEBAQEBAQEBAQEBAQEBAQEBAQEBAQEBAQEBAQEBAQEBAQEAAQEBAQEBAQEBAQEBAQEBAQEBAQEBAQEBAQEBAQEBAQEBAQEBAQEBAQEBAQEBAQEBAQEBAQEBAQEBAQEBAQEvAAAAAABBEkIEQwAARAEBAQEBAUUGAAAAAAAARgEBAQEBAQEBRwAAAEhJSktMAAAAAABNAQEBNAAAAAAwAQEBAQEBAQEBTgAAAAAAT1BRUlMAAAAAADMBAQEBVAAAAABVVldYDQAANAEBAQEBAQEBAQEBAQEBAQEBAQEBAQEBAQEBAQEBAQEBAQEBAQEBAQEBAQEBAQEBAQEBAQEBAQEBAQEBAQEAAQEBAQEBAQEBAQEBAQEBAQEBAQEBAQEBAQEBAQEBAQEBAQEBAQEBAQEBAQEBAQEBAQEBAQEBAQEBAQEBAQEBNwAAAAAAAAAAAAAAOAEBAQEBAQE5AAAAAAAAOgEBAQEBAQEBOwAAAAAAAAAAAAAAADwBAQEBNAAAAAAwAQEBAQEBAQEBAT0AAAAAAAAAAAAAAAAAPgEBAQEBPzYAAAAAAAAAAAAAQAEBAQEBAQEBAQEBAQEBAQEBAQEBAQEBAQEBAQEBAQEBAQEBAQEBAQEBAQEBAQEBAQEBAQEBAQEBAQEBAQEAAQEBAQEBAQEBAQEBAQEBAQEBAQEBAQEBAQEBAQEBAQEBAQEBAQEBAQEBAQEBAQEBAQEBAQEBAQEBAQEBAQEBASgpAAAAAAAAAAAgKgEBAQEBAQErAAAAAAAsAQEBAQEBAQEBLQAAAAAAAAAAAAAuLwEBAQEBIgAAAAAwAQEBAQEBAQEBAQExMgAAAAAAAAAAAAAzAQEBAQEBATQ1AAAAAAAAAAA2IwEBAQEBAQEBAQEBAQEBAQEBAQEBAQEBAQEBAQEBAQEBAQEBAQEBAQEBAQEBAQEBAQEBAQEBAQEBAQEBAQEAAQEBAQEBAQEBAQEBAQEBAQEBAQEBAQEBAQEBAQEBAQEBAQEBAQEBAQEBAQEBAQEBAQEBAQEBAQEBAQEBAQEBAQECAwQFAAAGBwgJAQEBAQEBAQEBCgsMDQ4PAQEBAQEBAQEBEBESEhISEhITFBUWAQEBAQEBFxgZDRobAQEBAQEBAQEBAQEBHB0eHwAAACAHISIBAQEBAQEBAQEjJCUmAAAnDh0c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R0RJQwMAAAAiAAAADAAAAP////8iAAAADAAAAP////8lAAAADAAAAA0AAIAoAAAADAAAAAQAAAAiAAAADAAAAP////8iAAAADAAAAP7///8nAAAAGAAAAAQAAAAAAAAA////AAAAAAAlAAAADAAAAAQAAABMAAAAZAAAAAAAAABQAAAAPQEAAHwAAAAAAAAAUAAAAD4BAAAtAAAAIQDwAAAAAAAAAAAAAACAPwAAAAAAAAAAAACAPwAAAAAAAAAAAAAAAAAAAAAAAAAAAAAAAAAAAAAAAAAAJQAAAAwAAAAAAACAKAAAAAwAAAAEAAAAJwAAABgAAAAEAAAAAAAAAP///wAAAAAAJQAAAAwAAAAEAAAATAAAAGQAAAAJAAAAUAAAAP8AAABcAAAACQAAAFAAAAD3AAAADQAAACEA8AAAAAAAAAAAAAAAgD8AAAAAAAAAAAAAgD8AAAAAAAAAAAAAAAAAAAAAAAAAAAAAAAAAAAAAAAAAACUAAAAMAAAAAAAAgCgAAAAMAAAABAAAACcAAAAYAAAABAAAAAAAAAD///8AAAAAACUAAAAMAAAABAAAAEwAAABkAAAACQAAAGAAAAD/AAAAbAAAAAkAAABgAAAA9wAAAA0AAAAhAPAAAAAAAAAAAAAAAIA/AAAAAAAAAAAAAIA/AAAAAAAAAAAAAAAAAAAAAAAAAAAAAAAAAAAAAAAAAAAlAAAADAAAAAAAAIAoAAAADAAAAAQAAAAlAAAADAAAAAEAAAAYAAAADAAAAAAAAAASAAAADAAAAAEAAAAeAAAAGAAAAAkAAABgAAAAAAEAAG0AAAAlAAAADAAAAAEAAABUAAAAnAAAAAoAAABgAAAAVAAAAGwAAAABAAAAAACsQTmOq0EKAAAAYAAAAA0AAABMAAAAAAAAAAAAAAAAAAAA//////////9oAAAAUgBlAHAAcgBlAHMAZQBuAHQAYQBuAHQAZQAAAAcAAAAGAAAABwAAAAQAAAAGAAAABQAAAAYAAAAHAAAABAAAAAYAAAAHAAAABAAAAAYAAABLAAAAQAAAADAAAAAFAAAAIAAAAAEAAAABAAAAEAAAAAAAAAAAAAAAPgEAAIAAAAAAAAAAAAAAAD4BAACAAAAAJQAAAAwAAAACAAAAJwAAABgAAAAEAAAAAAAAAP///wAAAAAAJQAAAAwAAAAEAAAATAAAAGQAAAAJAAAAcAAAADQBAAB8AAAACQAAAHAAAAAsAQAADQAAACEA8AAAAAAAAAAAAAAAgD8AAAAAAAAAAAAAgD8AAAAAAAAAAAAAAAAAAAAAAAAAAAAAAAAAAAAAAAAAACUAAAAMAAAAAAAAgCgAAAAMAAAABAAAACUAAAAMAAAAAQAAABgAAAAMAAAAAAAAABIAAAAMAAAAAQAAABYAAAAMAAAAAAAAAFQAAACAAQAACgAAAHAAAAAzAQAAfAAAAAEAAAAAAKxBOY6rQQoAAABwAAAAMwAAAEwAAAAEAAAACQAAAHAAAAA1AQAAfQAAALQAAABGAGkAcgBtAGEAZABvACAAcABvAHIAOgAgAEMAQQBSAEwATwBTACAARgBSAEEATgBDAEkAUwBDAE8AIABJAE0AUABBAEcATABJAEEAVABFAEwATABJACAAQgBBAFIARQBJAFIATwAAAAYAAAADAAAABAAAAAkAAAAGAAAABwAAAAcAAAADAAAABwAAAAcAAAAEAAAAAwAAAAMAAAAHAAAABwAAAAcAAAAFAAAACQAAAAYAAAADAAAABgAAAAcAAAAHAAAACAAAAAcAAAADAAAABgAAAAcAAAAJAAAAAwAAAAMAAAAKAAAABgAAAAcAAAAIAAAABQAAAAMAAAAHAAAABQAAAAYAAAAFAAAABQAAAAMAAAADAAAABwAAAAcAAAAHAAAABgAAAAMAAAAHAAAACQAAABYAAAAMAAAAAAAAACUAAAAMAAAAAgAAAA4AAAAUAAAAAAAAABAAAAAUAAAA</Object>
  <Object Id="idInvalidSigLnImg">AQAAAGwAAAAAAAAAAAAAAD0BAAB/AAAAAAAAAAAAAAC1GgAAuQoAACBFTUYAAAEAgJcAAMoAAAAFAAAAAAAAAAAAAAAAAAAAQAYAAIQDAABYAQAAwQAAAAAAAAAAAAAAAAAAAMA/BQDo8QIACgAAABAAAAAAAAAAAAAAAEsAAAAQAAAAAAAAAAUAAAAeAAAAGAAAAAAAAAAAAAAAPgEAAIAAAAAnAAAAGAAAAAEAAAAAAAAAAAAAAAAAAAAlAAAADAAAAAEAAABMAAAAZAAAAAAAAAAAAAAAPQEAAH8AAAAAAAAAAAAAAD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9AQAAfwAAAAAAAAAAAAAAPgEAAIAAAAAhAPAAAAAAAAAAAAAAAIA/AAAAAAAAAAAAAIA/AAAAAAAAAAAAAAAAAAAAAAAAAAAAAAAAAAAAAAAAAAAlAAAADAAAAAAAAIAoAAAADAAAAAEAAAAnAAAAGAAAAAEAAAAAAAAA8PDwAAAAAAAlAAAADAAAAAEAAABMAAAAZAAAAAAAAAAAAAAAPQEAAH8AAAAAAAAAAAAAAD4BAACAAAAAIQDwAAAAAAAAAAAAAACAPwAAAAAAAAAAAACAPwAAAAAAAAAAAAAAAAAAAAAAAAAAAAAAAAAAAAAAAAAAJQAAAAwAAAAAAACAKAAAAAwAAAABAAAAJwAAABgAAAABAAAAAAAAAPDw8AAAAAAAJQAAAAwAAAABAAAATAAAAGQAAAAAAAAAAAAAAD0BAAB/AAAAAAAAAAAAAAA+AQAAgAAAACEA8AAAAAAAAAAAAAAAgD8AAAAAAAAAAAAAgD8AAAAAAAAAAAAAAAAAAAAAAAAAAAAAAAAAAAAAAAAAACUAAAAMAAAAAAAAgCgAAAAMAAAAAQAAACcAAAAYAAAAAQAAAAAAAADw8PAAAAAAACUAAAAMAAAAAQAAAEwAAABkAAAAAAAAAAAAAAA9AQAAfwAAAAAAAAAAAAAAPgEAAIAAAAAhAPAAAAAAAAAAAAAAAIA/AAAAAAAAAAAAAIA/AAAAAAAAAAAAAAAAAAAAAAAAAAAAAAAAAAAAAAAAAAAlAAAADAAAAAAAAIAoAAAADAAAAAEAAAAnAAAAGAAAAAEAAAAAAAAA////AAAAAAAlAAAADAAAAAEAAABMAAAAZAAAAAAAAAAAAAAAPQEAAH8AAAAAAAAAAAAAAD4BAACAAAAAIQDwAAAAAAAAAAAAAACAPwAAAAAAAAAAAACAPwAAAAAAAAAAAAAAAAAAAAAAAAAAAAAAAAAAAAAAAAAAJQAAAAwAAAAAAACAKAAAAAwAAAABAAAAJwAAABgAAAABAAAAAAAAAP///wAAAAAAJQAAAAwAAAABAAAATAAAAGQAAAAAAAAAAAAAAD0BAAB/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cgAAABEAAAAlAAAADAAAAAEAAABUAAAAqAAAACMAAAAEAAAAcAAAABAAAAABAAAAAACsQTmOq0EjAAAABAAAAA8AAABMAAAAAAAAAAAAAAAAAAAA//////////9sAAAARgBpAHIAbQBhACAAbgBvACAAdgDhAGwAaQBkAGEAAAAGAAAAAwAAAAQAAAAJAAAABgAAAAMAAAAHAAAABwAAAAMAAAAFAAAABgAAAAMAAAADAAAABwAAAAYAAABLAAAAQAAAADAAAAAFAAAAIAAAAAEAAAABAAAAEAAAAAAAAAAAAAAAPgEAAIAAAAAAAAAAAAAAAD4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AKxBOY6r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D4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1aBAPwAAAAAAAAAAmDZBPwAAJEIAAMhBJAAAACQAAADVoEA/AAAAAAAAAACYNkE/AAAkQgAAyEEEAAAAcwAAAAwAAAAAAAAADQAAABAAAAApAAAAGQ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G0AAAA9AAAAAAAAACEAAAAIAAAAYgAAAAwAAAABAAAAFQAAAAwAAAAEAAAAFQAAAAwAAAAEAAAAUQAAAFx2AAApAAAAGQAAAHoAAABGAAAAAAAAAAAAAAAAAAAAAAAAAOMAAACAAAAAUAAAAAwEAABcBAAAAHIAAAAAAAAgAMwAbQAAAD0AAAAoAAAA4wAAAIAAAAABAAgAAAAAAAAAAAAAAAAAAAAAAPkAAAAAAAAAAAAAAP///wD5+fkAm5ubAEdHRwAREREACgoKAEFBQQCUlJQA+Pj4AGRkZAA0NDQALy8vADExMQA9PT0AsbGxALq6ugBNTU0AS0tLAFlZWQB7e3sAvLy8APr6+gD8/PwAXFxcADIyMgBTU1MA8/PzAPf39wCampoAQEBAAA0NDQALCwsAhoaGAOnp6QD+/v4AnZ2dADo6OgAFBQUABgYGAK+vrwAODg4AwcHBAMLCwgAcHBwAKysrAA8PDwCjo6MA0tLSAKCgoAAICAgAcHBwAOrq6gAhISEAGRkZAH5+fgAjIyMAXl5eANDQ0AAlJSUAi4uLAF1dXQA8PDwA+/v7AObm5gAMDAwAZWVlAAkJCQASEhIA/f39AGtrawAmJiYAMzMzAGBgYABiYmIAUlJSABcXFwDk5OQAkpKSAC0tLQBtbW0AgICAAGxsbAAiIiIAfX19AFtbWwCtra0At7e3AIqKigD09PQAnJycAB4eHgC4uLgAJCQkABAQEACNjY0Ac3NzAIKCggDR0dEA5+fnAMDAwACmpqYA4+PjAGpqagDHx8cAd3d3AHl5eQDu7u4Av7+/AFFRUQATExMAV1dXAGZmZgDT09MAoaGhAHR0dACzs7MAFRUVAEVFRQA2NjYABwcHAB0dHQDc3NwAq6urAG9vbwClpaUAAwMDAM/PzwAUFBQAh4eHAMPDwwBJSUkAzc3NALa2tgCJiYkAysrKAJeXlwCpqakA29vbAHV1dQAWFhYAmZmZAENDQwBPT08AmJiYAJaWlgBOTk4Azs7OAAEBAQDIyMgA9vb2AJ+fnwBpaWkAvb29AOLi4gAaGhoA1NTUAPLy8gCqqqoAy8vLAAICAgAEBAQA39/fAO3t7QBCQkIAGBgYACwsLADa2toAf39/ADc3NwCVlZUATExMACgoKAC5ubkAzMzMAI+PjwCOjo4A2NjYALu7uwA5OTkA6OjoAHFxcQBYWFgA4eHhAFpaWgA4ODgA7OzsAMnJyQA/Pz8A19fXACkpKQB8fHwAtbW1AOXl5QCurq4AICAgAN7e3gBnZ2cAJycnADs7OwDg4OAAVFRUAJOTkwBycnIASkpKALCwsACkpKQAhISEAHp6egCBgYEAMDAwANnZ2QDx8fEA3d3dANbW1gA1NTUAKioqAKKiogBhYWEAxsbGAOvr6wDV1dUArKysAF9fXwDFxcUAxMTEAKenpwA+Pj4AdnZ2AIyMjACysrIAeHh4AB8fHwBjY2MARkZGAG5ubgBISEgA8PDwAERERACIiIgAnp6eAIODgwAbGxsAUFBQAL6+vgCoqKgA7+/vAC4uLgD19fU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WHAEBAQEBAQEcPwEBAQEBAQEBFpYBAQEBAQEBAReWAQEBAQEBAfhZAQEBAQEBAQEBAQEWnT8BAQEBAQEBAQEBAQEWnZYBAQEBAQEBAQEBomTmrYftAQEBAQEBAQEBAQEBAQEBAQEBAQEBAQFF+EUBAQEBHJ1FAQEBAQEBAQEBAQEBHJ0cAQEBAQEBnRcBAQEBAQEBAQEBAQEBAQEBAQEBAQEBAQEBAQEBAQEBAQEBAQEBAQEBAQEBAQEBAQEBAQEBAQEB+D8BAQEBAQEBAQEBAQEBAQEAAQEBAQEBAQEBAQEBAR8AAADdAQEB9pQAAE8BAQEBAU0GAAChIgEBAQEB6QAAAIIBAQEBJgAAAMEBAQEBAQEBAbAAAAAzAQEBAQEBAQEBAT0AAAAMAQEBAQEBggSgAAAAAAAAII8vFwEBAQHwAAAAAAAAAAAAAIMBAWoAAAB8AQF8AAAACAEBAQEBAQEBAQGzAAAAkgEBAYUAAAAZAQEBAQEBAQGvAAAAAAAAAAAAAADrAQEBu34AAAAAAAAAAADDAQGcMgAAAAAAAAAAAC4BAbIAAAD3AQEBAQEBAQEBAQEBAQEAAQEBAQEBAQEBAQEBAQAAAAD0AQEBZgAAAIABAQEBATcAAAAA0QEBAQEB6gAAAPUBAQEWAAAAAL0BAQEBAQEBARAAAAAmAQEBAQEBAQEBAQAAAAC4AQEBAdTXAAAAAAAAAAAAAAAAuQEBAQHsAAAAAAAAAAAAAPIBARMAAACPAQGIAAAAvgEBAQEBAQEBAboAAAAAVAEBAY0AAAB1AQEBAQEBAQE+AAAAAAAAAAAAAADqAQEBFAAAAAAAAAAAAAAAPwGwAAAAAAAAAAAAAADcAfAAAABeAQEBAQEBAQEBAQEBAQEAAQEBAQEBAQEBAQEBAQAAAABsAQEBZgAAAHUBAQEBAfIAAAAAwwEBAQEB6gAAAIkBAQEWAAAAAL0BAQEBAQEBASMGAAAAKgEBAQEBAQEBDwAAAABsAQEBih8AAAAAAAAAAAAAAAAARAEBAQEEAAAAAAAAAAAAAF0BARMAAACPAQFrAAAAALQBAQEBAQEBAbAAAAAA1QEBAR0AAAB1AQEBAQEBAQElAAAAAAAAAAAAAADzAQEBFAAAAAAAAAAAAACgRQFfAAAAAAAAAAAAAAAbAZcAAAAFAQEBAQEBAQEBAQEBAQEAAQEBAQEBAQEBAQEBAQAAAABsAQEBZgAAAHUBAQEBnAAAAAAAADABAQEB7gAAAIkBAQEWAAAAAL0BAQEBAQEBAQFJAAAAmAEBAQEBAQEBbQAAAB8BAQE/jAAAAAAAbfBksoZ5AAAAbgEBAQEEAAAAXUZGUuszfM4BARMAAACPAQEBswAAAOUBAQEBAQEBAQ0AAACsAQEBAR0AAAB1AQEBAQEBAQElAAAAq87Ozs7Oztl6AQEBFAAAAC5SZ1LrMzNYAQFfAAAAQ1JnUut8fPEBAZcAAAAFAQEBAQEBAQEBAQEBAQEAAQEBAQEBAQEBAQEBAQAAAABsAQEBZgAAAHUBAQEBiwAAAAAAAOsBAQEB7gAAAIkBAQEWAAAAAL0BAQEBAQEBAQHhAAAAdcSnp6enp6exJwAAAMUBAQHpAAAAAMO0AQEBAQHmAAAAbgEBAQEEAAAAuAEBAQEBAQEBARMAAACPAQEBMQAAAKa3p6enp6enhwAAAACGAQEBAR0AAAB1AQEBAQEBAQElAAAA5AEBAQEBAQEBAQEB0AAAAEcBAQEBAQEBAQFfAAAApQEBAQEBAQEBAZcAAAAFAQEBAQEBAQEBAQEBAQEAAQEBAQEBAQEBAQEBAQAAAABsAQEBZgAAAHUBAQEBpQAAAAAAAEEBAQEBjgAAAIkBAQEWAAAAAL0BAQEBAQEBAQEBQQAAAAAAAAAAAAAAAAAAALsBAbQAAAAATAkBAQEBAQEPAAAAbgEBAQHqAAAAEwEBAQEBAQEBARMAAACPAQEBRQAAAAAAAAAAAAAAAAAAAADcAQEBAR0AAAB1AQEBAQEBAQElAAAA5AEBAQEBAQEBAQEB0AAAADsBAQEBAQEBAQFfAAAApQEBAQEBAQEBAZcAAAAFAQEBAQEBAQEBAQEBAQEAAQEBAQEBAQEBAQEBAQAAAABsAQEBZgAAAHUBAQF/AAAAQY4AAAAqAQEBjgAAAIkBAQEWAAAAANMBAQEBAQEBAQEBmAAAAAAAAAAAAAAAAAAAdQEBAe8AAAAAFQEBAQEBAQEPAAAAbgEBAQEEAAAAEwEBAQEBAQEBARMAAACPAQEBAXYAAAAAAAAAAAAAAAAAAAsBAQEBAR0AAAB1AQEBAQEBAQElAAAA5AEBAQEBAQEBAQEB0AAAADsBAQEBAQEBAQFfAAAApQEBAQEBAQEBAZcAAAAFAQEBAQEBAQEBAQEBAQEAAQEBAQEBAQEBAQEBAQAAAABsAQEBZgAAAHUBAQFGAAAAPbIAAAATAQEBpAAAAIkBAQEWAAAAAARLuGeQsQEBAQEBkwAAAAAAAAAAAAAAAAAAYAEBAe4AAAB5AQEBAQEBAQEPAAAAbgEBAQEEAAAAEwEBAQEBAQEBARMAAACPAQEBAZ4AAAAAAAAAAAAAAAAAAJEBAQEBAR0AAAB1AQEBAQEBAQElAAAA5AEBAQEBAQEBAQEB0AAAADsBAQEBAQEBAQFfAAAApQEBAQEBAQEBAZcAAAAFAQEBAQEBAQEBAQEBAQEAAQEBAQEBAQEBAQEBAQAAAABsAQEBZgAAAHUBAQFEAAAA4QEfAAAmRQEBpAAAAIkBAQEWAAAAAAAAAAAAANJ/AQEBAXUAAADTIiIiIrIAAAAAYgEBAYwAAAA9AQEBAbQwcTqwAAAAbgEBAQEEAAAAEwEBAQEBAQEBARMAAACPAQEBARahAACg7SIiIrRaAAAAABsBAQEBAR0AAAB1AQEBAQEBAQElAAAAagEBAQEBAQEBAQEB0AAAAEcBAQEBAQEBAQFfAAAApQEBAQEBAQEBAZcAAAAFAQEBAQEBAQEBAQEBAQEAAQEBAQEBAQEBAQEBAQAAAABsAQEBZgAAAHUBAeAAAAAuAQHrAAAAwgEBpAAAAIkBAQEWAAAAAAAAAAAAAAAAfQEBAXMAAACQAQEBAcsAAAAsAQEBAScAAAAhAQEBAegAAAAAAAAAbgEBAQEEAAAAEwEBAQEBAQEBARMAAACPAQEBAQGSAAAAmQEBAQGPAAAA4wEBAQEBAR0AAAB1AQEBAQEBAQElAAAAw3Z26uzMgzABAQEB0AAAAMYBAQEBAQEBAQFfAAAApQEBAQEBAQEBAZcAAAAFAQEBAQEBAQEBAQEBAQEAAQEBAQEBAQEBAQEBAQAAAABsAQEBZgAAAIABAekAAABpAQHTAAAA6gEBpAAAAIkBAQEWAAAAAHYaEegAAAAAALEBAbEAAAC5AQEBAaUAAABUAQEBI6EAAAAdAQEBAUEAAAAAAAAAbgEBAQEEAAAAuAEBAQEBAQEBARMAAACPAQEBAQGFAAAAOQEBAQEAAAAAcgEBAQEBAR0AAAB1AQEBAQEBAQElAAAAAAAAAAAAACEBAQEB0AAAAMYBAQEBAQEBAQFfAAAApQEBAQEBAQEBAZcAAAAFAQEBAQEBAQEBAQEBAQEAAQEBAQEBAQEBAQEBAQAAAABsAQEBZgAAAIABAScAAADTAQEBRwAAAFkBpAAAAIkBAQEWAAAAANMBAQF7AAAAAKQBAQHDAAAA1AEBMAAAAAB6AQEBAXgAAACwAQEBAU8AAAAAAAAAbQEBAQEEAAAAVQEBAQEBAQEBARMAAACPAQEBAQEjeAAAQQEBAcIAAACUHAEBAQEBAR0AAAB1AQEBAQEBAQElAAAAAAAAAAAAAIEBAQEB0AAAAKwBAQEBAQEBAQFfAAAApQEBAQEBAQEBAZcAAAAFAQEBAQEBAQEBAQEBAQEAAQEBAQEBAQEBAQEBAQAAAABsAQEBZgAAAG4BFQAAANgBAQEBqgAAAI0BpAAAAIkBAQEWAAAAAL0BAQEBQgAAAAAbAQFRAAAAiAEBtQAAAC0BAQEBAegAAADFAQEBAQEBAQEBAQEBAQEBAQEEAAAAGAEBAQEBAQEBARMAAACPAQEBAQEBGAAAAGQBAREAAADMAQEBAQEBAR0AAAB1AQEBAQEBAQElAAAALd9JSUlJGNMBAQEB0AAAAL4BAQEBAQEBAQFfAAAATAEBAQEBAQEBAZcAAAAFAQEBAQEBAQEBAQEBAQEAAQEBAQEBAQEBAQEBAQAAAABsAQEBZgAAAG4BuAAAAK8BAQEB1AAAAAsBpAAAAIkBAQEWAAAAAL0BAQEBrgAAAAB/AQHBAAAAswEBmwAAAFgBAQEBAckAAAA1AQEBAQEBAQEBAQEBAQEBAQEEAAAAPQEBAQEBAQEBARMAAACPAQEBAQEBFQAAANoBFiYAAABWAQEBAQEBAR0AAAB1AQEBAQEBAQElAAAA5wEBAQEBAQEBAQEB0AAAANgBAQEBAQEBAQFfAAAApQEBAQEBAQEBAZcAAAAFAQEBAQEBAQEBAQEBAQEAAQEBAQEBAQEBAQEBAQAAAABsAQEBZgAAAEQBMgAAAJ0BAQEBARIAAACdpAAAAIkBAQEWAAAAAL0BAQEBogAAAABcAQEBRwAAAGtiAAAAAGsBAQEBAdkAAAAA4AEBAQEBAQEBAQEBAQEBAQEEAAAAPQEBAQEBAQEBARMAAACPAQEBAQEBAR8AAB8B5gAAAAABAQEBAQEBAR0AAAB1AQEBAQEBAQElAAAA5AEBAQEBAQEBAQEB0AAAANgBAQEBAQEBAQFfAAAANgEBAQEBAQEBAZcAAAAFAQEBAQEBAQEBAQEBAQEAAQEBAQEBAQEBAQEBAQAAAABsAQEBZgAAAAWyAAAApAEBAQEBAa0AAADljgAAAIkBAQEWAAAAAL0BAQEBEAAAAACCAQEBPAAAAANgAAAAGQEBAQEBAT8GAAAAWxcBAQEBAQEBAQEBAQEBAQEEAAAAOQEBAQEBAQEBARMAAACPAQEBAQEBAZgAAADbbQAAABMBAQEBAQEBAR0AAAB1AQEBAQEBAQElAAAA5AEBAQEBAQEBAQEB0AAAAC0BAQEBAQEBAQFfAAAANgEBAQEBAQEBAZcAAAAFAQEBAQEBAQEBAQEBAQEAAQEBAQEBAQEBAQEBAQAAAABsAQEBZgAAAIy4AAAA4gEBAQEBAQEgAAAtgwAAAIkBAQEWAAAAAL0BAQEB4wAAAABrAQEBwQAAAHZ5AAAAqgEBAQEBAQHRAAAAAA0JAQEBAQEBAUWGHgEBAQEEAAAAOQEBAQEBAQEBARMAAACPAQEBAQEBAdsAAADFlAAAAFcBAQEBAQEBAR0AAAB1AQEBAQEBAQElAAAA5AEBAQEBAQEBAQEB0AAAAC0BAQEBAQEBAQFfAAAAmwEBAQEBAQEBAZcAAAAFAQEBAQEBAQEBAQEBAQEAAQEBAQEBAQEBAQEBAQAAAABsAQEBZgAAAHUmAAB+IwEBAQEBAQFgAAAAWwAAAIkBAQEWAAAAAMDdhN53AAAAALkBAQEBAXcAAAAAAAAAawEBAQEBAQEBDAAAAAAnFDC61E10OScAIBcBAQEEAAAA3wEBAQEBAQEBARMAAACPAQEBAQEBAQGlAAAAAAAABgEBASMvl5eXl98AAAAp2ZeXlyScAQElAAAAVeDg4ODh2+AbAQEB0AAAAKYBAQEBAQEBAQFfAAAAmwEBAQEBAQEBAZcAAAAFAQEBAQEBAQEBAQEBAQEAAQEBAQEBAQEBAQEBAQAAAABsAQEBZgAAAAAAAAATAQEBAQEBAQGxAAAAAAAAAIkBAQEWAAAAAAAAAAAAAAAAALEBAQEBAcoAAAAAAAC8AQEBAQEBAQEB3IwAAAAAAAAAlAAAAAAAHwEBAQEEAAAASQEBAQEBAQEBARMAAACPAQEBAQEBAQHLAAAAAAAASgEBAYQAAAAAAAAAAAAAAAAAAAC8AQElAAAAAAAAAAAAAABQAQEB0AAAAE8BAQEBAQEBAQFfAAAALAEBAQEBAQEBAZcAAAAFAQEBAQEBAQEBAQEBAQEAAQEBAQEBAQEBAQEBAQAAAABsAQEBtAAAAAAAAACCAQEBAQEBAQEBpgAAAAAAAMIBAQFFAAAAAAAAAAAAAAAfggEBAQEBAZ0AAAAAAADZAQEBAQEBAQEBAZ0HAAAAAAAAAAAAAAAAEgEBAQEEAAAA2gEBAQEBAQEBARMAAACPAQEBAQEBAQHWAAAAAAAA2wEBAZkAAAAAAAAAAAAAAAAAAAAMAQElAAAAAAAAAAAAAAAYAQEB0AAAAE8BAQEBAQEBAQFfAAAALAEBAQEBAQEBAZcAAAAFAQEBAQEBAQEBAQEBAQEAAQEBAQEBAQEBAQEBAQAAAAC7AQEBAdcAAAAAodEBAQEBAQEBAQEBYl4AAAAAIBsBAQEBDAAAAAAAAAAn0rBZAQEBAQEBAQGSAAAAAEMWAQEBAQEBAQEBAQEBFbwAAAAAAAAAAL4DAQEBAQFLAAAAUAEBAQEBAQEBAUIAAAC4AQEBAQEBAQEB2AAAAAA1AQEBAdMAAAAAAAAAAAAAAAAAAACPAQFgAAAAAAAAAAAAAACLAQEBIQAAACUBAQEBAQEBAQGNAAAAxgEBAQEBAQEBAXsAAACbAQEBAQEBAQEBAQEBAQEAAQEBAQEBAQEBAQEBAVlxfyIBAQEBAQFAwcHBCQEBAQEBAQEBAQEBAUUiTcFAFgEBAQEBAUDBwcFNY2tFAQEBAQEBAQEBAQEXenFi0xsBAQEBAQEBAQEBAQEBAQHUK1qGWFpkowEBAQEBAQEWp5PVRQEBAQEBAQEBAUV6k4oXAQEBAQEBAQEBCdNiMKcCAQEBAQG0wcHBwcHBwcHBwcHBwU0CAQEBY8HBwcHBwcHBwU0/AQEBAaKTsQIBAQEBAQEBAQEBt5PWHAEBAQEBAQEBAQFNf5yW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XFcvMqQ49ymYBAQHNVL8IPwEBAQEBAQEBAQHOqBRRegEBlc8UTmsBAQEBAQGfUdDRbAEBAYQICAgICAgICAjKGwEBAQEBHK1gkrPSpMXOGwEBAQEBAQEBAVkvSakMvEp9lgEBAQEBAQEBAQEBAQEBAQEBAQEBAQEBAQEBAQEBAQEBAQEBAQEBAQEBAQEBAQEBAQEBAQEBAQEBAQEBAQEBAQEAAQEBAQEBAQEBAQEBAQEBAQEBAQEBAQEBAQEBAQEBAQEBAQEBAQEBAQEBAQEBAQEBAQEBAQEBAQEBAQEBAQEBAS+MAAAAAAAAAACOtAFHAAAAkAEBAQEBAQEBAWMAAAAAygEBXQAAADwBAQEBAQFDAAAABwEBHAAAAAAAAAAAAAAAJAEBAQE3JwAAAAAAAAAAfpgcAQEBAQEBiyYAAAAAAAAAJlgBAQEBAQEBAQEBAQEBAQEBAQEBAQEBAQEBAQEBAQEBAQEBAQEBAQEBAQEBAQEBAQEBAQEBAQEBAQEBAQEBAQEAAQEBAQEBAQEBAQEBAQEBAQEBAQEBAQEBAQEBAQEBAQEBAQEBAQEBAQEBAQEBAQEBAQEBAQEBAQEBAQEBAQEBxQAAAAAAAAAAAAAAxgGoAAAAxwEBAQEBAQEBASEAAAAAyAEBRwAAALABAQEBAXsAAAAAiQEBIgAAAAAAAAAAAAAAXwEBAsYAAAAAAAAAAAAAAAA2yAEBAQFcAAAAAAAAAAAAAADJAQEBAQEBAQEBAQEBAQEBAQEBAQEBAQEBAQEBAQEBAQEBAQEBAQEBAQEBAQEBAQEBAQEBAQEBAQEBAQEBAQEAAQEBAQEBAQEBAQEBAQEBAQEBAQEBAQEBAQEBAQEBAQEBAQEBAQEBAQEBAQEBAQEBAQEBAQEBAQEBAQEBAQFRAAAAAAAAoB9+AAAAAAHEAAAAABwBAQEBAQEBAawAAACmAQEBRwAAALABAQEBAQ4AAAAfAQEBNAAAAAAAAAAAAAAAVgEBdgAAAAAAflMNjAAAAAAALkUBAQExAAAAeD4RSJQAAAAAiAEBAQEBAQEBAQEBAQEBAQEBAQEBAQEBAQEBAQEBAQEBAQEBAQEBAQEBAQEBAQEBAQEBAQEBAQEBAQEBAQEAAQEBAQEBAQEBAQEBAQEBAQEBAQEBAQEBAQEBAQEBAQEBAQEBAQEBAQEBAQEBAQEBAQEBAQEBAQEBAQEBAbEAAAAAALx/IwEjcXAAoAEBvgAAADEBAQEBAQEBmgAAAACvAQEBRwAAALABAQEBZgAAAAC/AQEBNAAAAADAZk3BQGNjAQHCAAAAACcxAgEBAYp3AAAAALgBAQGeAKmZIwEBAaPDAAAABQEBAQEBAQEBAQEBAQEBAQEBAQEBAQEBAQEBAQEBAQEBAQEBAQEBAQEBAQEBAQEBAQEBAQEBAQEBAQEBAQEAAQEBAQEBAQEBAQEBAQEBAQEBAQEBAQEBAQEBAQEBAQEBAQEBAQEBAQEBAQEBAQEBAQEBAQEBAQEBAQEBAbYAAAAAEwEBAQEBAQG3hgEBWAAAADW4ExMTExMTuQAAAACjAQEBRwAAALABAQEBMwAAAAC6AQEBNAAAAACuAQEBAQEBAQENAAAAALsBAQEBAQEBvAAAAACaAQECXAEBAQEBAQGVAAAAAL0BAQEBAQEBAQEBAQEBAQEBAQEBAQEBAQEBAQEBAQEBAQEBAQEBAQEBAQEBAQEBAQEBAQEBAQEBAQEBAQEAAQEBAQEBAQEBAQEBAQEBAQEBAQEBAQEBAQEBAQEBAQEBAQEBAQEBAQEBAQEBAQEBAQEBAQEBAQEBAQEBAQAAAABDFwEBAQEBAQEBAQEBowAAAAAAAAAAAAAAAAAAALMBAQEBRwAAALABAQEjBgAAAG0BAQEBNAAAAACuAQEBAQEBAaMAAAAAGgEBAQEBAQEBtAAAAAC1AQEBAQEBAQEBAQEiAAAAAK0BAQEBAQEBAQEBAQEBAQEBAQEBAQEBAQEBAQEBAQEBAQEBAQEBAQEBAQEBAQEBAQEBAQEBAQEBAQEBAQEAAQEBAQEBAQEBAQEBAQEBAQEBAQEBAQEBAQEBAQEBAQEBAQEBAQEBAQEBAQEBAQEBAQEBAQEBAQEBAQEBhAAAAABzAQEBAQEBAQEBAQEBAUgAAAAAAAAAAAAAAAAAAFoBAQEBRwAAALABAQFhAAAAALEBAQEBNAAAAACuAQEBAQEBAXQAAAAAXAEBAQEBAQEBAQQAAAA4AQEBAQEBAQEBAQEhAAAAALIBAQEBAQEBAQEBAQEBAQEBAQEBAQEBAQEBAQEBAQEBAQEBAQEBAQEBAQEBAQEBAQEBAQEBAQEBAQEBAQEAAQEBAQEBAQEBAQEBAQEBAQEBAQEBAQEBAQEBAQEBAQEBAQEBAQEBAQEBAQEBAQEBAQEBAQEBAQEBAQEBqgAAAACZAQEBAQEBAQEBAQEBAaoAAAB1Eaurq6usAAAAAJYBAQEBRwAAAE4BAa0AAAAAEwEBAQEBNAAAAACuAQEBAQEBASEAAAAAWQEBAQEBAQEBAa8AAAAACQEBAQEBAQEBP2kAAAAAADQBAQEBAQEBAQEBAQEBAQEBAQEBAQEBAQEBAQEBAQEBAQEBAQEBAQEBAQEBAQEBAQEBAQEBAQEBAQEBAQEAAQEBAQEBAQEBAQEBAQEBAQEBAQEBAQEBAQEBAQEBAQEBAQEBAQEBAQEBAQEBAQEBAQEBAQEBAQEBAQEBUQAAAAAiAQEBAQEBAQEBAQEBAaMAAABBAQEBAQGkAAAAdgEBAQEBRwAAAEwtpQAAAACmAgEBAQEBNAAAAACEAQEBAQEBAVIAAAAAAQEBAQEBAQEBAZkAAAAApwEBAQEBAZ2oHwAAAAAAqQEBAQEBAQEBAQEBAQEBAQEBAQEBAQEBAQEBAQEBAQEBAQEBAQEBAQEBAQEBAQEBAQEBAQEBAQEBAQEBAQEAAQEBAQEBAQEBAQEBAQEBAQEBAQEBAQEBAQEBAQEBAQEBAQEBAQEBAQEBAQEBAQEBAQEBAQEBAQEBAQEBUgAAAACdAQEBAQEBAQEBAQEBAQEOAAAAaAEBAQIAAAAAngEBAQEBRwAAAAAAAAAAAAafAQEBAQEBNAAAAACEAQEBAQEBAUoAAAAGAQEBAQEBAQEBAX8AAAAAnwEBAQEcFKAAAAAAAAChogEBAQEBAQEBAQEBAQEBAQEBAQEBAQEBAQEBAQEBAQEBAQEBAQEBAQEBAQEBAQEBAQEBAQEBAQEBAQEBAQEAAQEBAQEBAQEBAQEBAQEBAQEBAQEBAQEBAQEBAQEBAQEBAQEBAQEBAQEBAQEBAQEBAQEBAQEBAQEBAQEBUAAAAAAbAQEBAQEBAQEBAQEBAQGXAAAAZwEBAXIAAAB+CQEBAQEBRwAAAAAAAAAAAAAAbQEBAQEBNAAAAACTAQEBAQEBAZgAAAAfAQEBAQEBAQEBATAAAAAAmQEBAZqbAAAAAAAAAEycAQEBAQEBAQEBAQEBAQEBAQEBAQEBAQEBAQEBAQEBAQEBAQEBAQEBAQEBAQEBAQEBAQEBAQEBAQEBAQEBAQEAAQEBAQEBAQEBAQEBAQEBAQEBAQEBAQEBAQEBAQEBAQEBAQEBAQEBAQEBAQEBAQEBAQEBAQEBAQEBAQEBNwAAAAA0AQEBAQEBAQEBAQEBAQEJAAAAbgEBAY4AAABLAQEBAQEBRwAAAI+QkWFIAAAAAJIBAQEBNAAAAACTAQEBAQEBAVQAAACUAQEBAQEBAQEBAZUAAAAAlQEBloAAAAAAAABBPAEBAQEBAQEBAQEBAQEBAQEBAQEBAQEBAQEBAQEBAQEBAQEBAQEBAQEBAQEBAQEBAQEBAQEBAQEBAQEBAQEBAQEAAQEBAQEBAQEBAQEBAQEBAQEBAQEBAQEBAQEBAQEBAQEBAQEBAQEBAQEBAQEBAQEBAQEBAQEBAQEBAQEBJAAAAACCAQEBAQEBAQEBAQEBAQEBgwAAAIQBWQAAAACFAQEBAQEBRwAAADwBAQEBhgAAAACHAQEBNAAAAAB/AQEBAQEBAYgAAAAAFgEBAQEBAQEBAYkAAAAAigEBiwAAAAAAjI0/AQEBAQEBAQEBAQEBAQEBAQEBAQEBAQEBAQEBAQEBAQEBAQEBAQEBAQEBAQEBAQEBAQEBAQEBAQEBAQEBAQEBAQEAAQEBAQEBAQEBAQEBAQEBAQEBAQEBAQEBAQEBAQEBAQEBAQEBAQEBAQEBAQEBAQEBAQEBAQEBAQEBAQEBegAAAABUAQEBAQEBAQEBAQEBAQEBewAAAHwBfQAAAH4BAQEBAQEBRwAAADwBAQEBAUwAAABgAQEBNAAAAAB/AQEBAQEBAWIAAAAAKgEBAQEBAQEBAXMAAAAAFgEBgAAAAACBAQEBAQEBAQEBAQEBAQEBAQEBAQEBAQEBAQEBAQEBAQEBAQEBAQEBAQEBAQEBAQEBAQEBAQEBAQEBAQEBAQEBAQEBAQEAAQEBAQEBAQEBAQEBAQEBAQEBAQEBAQEBAQEBAQEBAQEBAQEBAQEBAQEBAQEBAQEBAQEBAQEBAQEBAQEBAQUAAABuAQEBAQEBAQEBAQEBAQEBIwAAAHUBdgAAAEkBAQEBAQEBRwAAADwBAQEBAXcAAAAaAQEBNAAAAAA6AQEBAQEBARd4AAAAGAEBAQEBAQEBAXkAAAA4AQEBAAAAAFIBAQEBAQEBAQEBAQEBAQEBAQEBAQEBAQEBAQEBAQEBAQEBAQEBAQEBAQEBAQEBAQEBAQEBAQEBAQEBAQEBAQEBAQEBAQEAAQEBAQEBAQEBAQEBAQEBAQEBAQEBAQEBAQEBAQEBAQEBAQEBAQEBAQEBAQEBAQEBAQEBAQEBAQEBAQEBAWkAAAAAagEBAQEBAQFrbAEBAQEBAW0AAAA6AAAAAGQBAQEBAQEBRwAAADwBAQEBAW4AAABvAQEBNAAAAAA6AQEBAQEBAQFwAAAAAHEBAQEBAQEBcgAAAABzAQEBAAAAAHQBAQEBAQEBAQEBAQEBAQEBAQEBAQEBAQEBAQEBAQEBAQEBAQEBAQEBAQEBAQEBAQEBAQEBAQEBAQEBAQEBAQEBAQEBAQEAAQEBAQEBAQEBAQEBAQEBAQEBAQEBAQEBAQEBAQEBAQEBAQEBAQEBAQEBAQEBAQEBAQEBAQEBAQEBAQEBAVkmAAAAABRFAQEBFlonWwEBAQEBAVwAAABdAAAAXgEBAQEBAQEBRwAAAF8BAQEBYAAAAABhAQEBNAAAAABiAQEBAQEBAQFjAAAAADJkAQEBAQFlAAAAAABmAQEBLAAAAGcBAQEBAWgaAQEBAQEBAQEBAQEBAQEBAQEBAQEBAQEBAQEBAQEBAQEBAQEBAQEBAQEBAQEBAQEBAQEBAQEBAQEBAQEBAQEAAQEBAQEBAQEBAQEBAQEBAQEBAQEBAQEBAQEBAQEBAQEBAQEBAQEBAQEBAQEBAQEBAQEBAQEBAQEBAQEBAQEvAAAAAABBEkIEQwAARAEBAQEBAUUGAAAAAAAARgEBAQEBAQEBRwAAAEhJSktMAAAAAABNAQEBNAAAAAAwAQEBAQEBAQEBTgAAAAAAT1BRUlMAAAAAADMBAQEBVAAAAABVVldYDQAANAEBAQEBAQEBAQEBAQEBAQEBAQEBAQEBAQEBAQEBAQEBAQEBAQEBAQEBAQEBAQEBAQEBAQEBAQEBAQEBAQEAAQEBAQEBAQEBAQEBAQEBAQEBAQEBAQEBAQEBAQEBAQEBAQEBAQEBAQEBAQEBAQEBAQEBAQEBAQEBAQEBAQEBNwAAAAAAAAAAAAAAOAEBAQEBAQE5AAAAAAAAOgEBAQEBAQEBOwAAAAAAAAAAAAAAADwBAQEBNAAAAAAwAQEBAQEBAQEBAT0AAAAAAAAAAAAAAAAAPgEBAQEBPzYAAAAAAAAAAAAAQAEBAQEBAQEBAQEBAQEBAQEBAQEBAQEBAQEBAQEBAQEBAQEBAQEBAQEBAQEBAQEBAQEBAQEBAQEBAQEBAQEAAQEBAQEBAQEBAQEBAQEBAQEBAQEBAQEBAQEBAQEBAQEBAQEBAQEBAQEBAQEBAQEBAQEBAQEBAQEBAQEBAQEBASgpAAAAAAAAAAAgKgEBAQEBAQErAAAAAAAsAQEBAQEBAQEBLQAAAAAAAAAAAAAuLwEBAQEBIgAAAAAwAQEBAQEBAQEBAQExMgAAAAAAAAAAAAAzAQEBAQEBATQ1AAAAAAAAAAA2IwEBAQEBAQEBAQEBAQEBAQEBAQEBAQEBAQEBAQEBAQEBAQEBAQEBAQEBAQEBAQEBAQEBAQEBAQEBAQEBAQEAAQEBAQEBAQEBAQEBAQEBAQEBAQEBAQEBAQEBAQEBAQEBAQEBAQEBAQEBAQEBAQEBAQEBAQEBAQEBAQEBAQEBAQECAwQFAAAGBwgJAQEBAQEBAQEBCgsMDQ4PAQEBAQEBAQEBEBESEhISEhITFBUWAQEBAQEBFxgZDRobAQEBAQEBAQEBAQEBHB0eHwAAACAHISIBAQEBAQEBAQEjJCUmAAAnDh0c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R0RJQwMAAAAiAAAADAAAAP////8iAAAADAAAAP////8lAAAADAAAAA0AAIAoAAAADAAAAAQAAAAiAAAADAAAAP////8iAAAADAAAAP7///8nAAAAGAAAAAQAAAAAAAAA////AAAAAAAlAAAADAAAAAQAAABMAAAAZAAAAAAAAABQAAAAPQEAAHwAAAAAAAAAUAAAAD4BAAAtAAAAIQDwAAAAAAAAAAAAAACAPwAAAAAAAAAAAACAPwAAAAAAAAAAAAAAAAAAAAAAAAAAAAAAAAAAAAAAAAAAJQAAAAwAAAAAAACAKAAAAAwAAAAEAAAAJwAAABgAAAAEAAAAAAAAAP///wAAAAAAJQAAAAwAAAAEAAAATAAAAGQAAAAJAAAAUAAAAP8AAABcAAAACQAAAFAAAAD3AAAADQAAACEA8AAAAAAAAAAAAAAAgD8AAAAAAAAAAAAAgD8AAAAAAAAAAAAAAAAAAAAAAAAAAAAAAAAAAAAAAAAAACUAAAAMAAAAAAAAgCgAAAAMAAAABAAAACcAAAAYAAAABAAAAAAAAAD///8AAAAAACUAAAAMAAAABAAAAEwAAABkAAAACQAAAGAAAAD/AAAAbAAAAAkAAABgAAAA9wAAAA0AAAAhAPAAAAAAAAAAAAAAAIA/AAAAAAAAAAAAAIA/AAAAAAAAAAAAAAAAAAAAAAAAAAAAAAAAAAAAAAAAAAAlAAAADAAAAAAAAIAoAAAADAAAAAQAAAAlAAAADAAAAAEAAAAYAAAADAAAAAAAAAASAAAADAAAAAEAAAAeAAAAGAAAAAkAAABgAAAAAAEAAG0AAAAlAAAADAAAAAEAAABUAAAAnAAAAAoAAABgAAAAVAAAAGwAAAABAAAAAACsQTmOq0EKAAAAYAAAAA0AAABMAAAAAAAAAAAAAAAAAAAA//////////9oAAAAUgBlAHAAcgBlAHMAZQBuAHQAYQBuAHQAZQAAAAcAAAAGAAAABwAAAAQAAAAGAAAABQAAAAYAAAAHAAAABAAAAAYAAAAHAAAABAAAAAYAAABLAAAAQAAAADAAAAAFAAAAIAAAAAEAAAABAAAAEAAAAAAAAAAAAAAAPgEAAIAAAAAAAAAAAAAAAD4BAACAAAAAJQAAAAwAAAACAAAAJwAAABgAAAAEAAAAAAAAAP///wAAAAAAJQAAAAwAAAAEAAAATAAAAGQAAAAJAAAAcAAAADQBAAB8AAAACQAAAHAAAAAsAQAADQAAACEA8AAAAAAAAAAAAAAAgD8AAAAAAAAAAAAAgD8AAAAAAAAAAAAAAAAAAAAAAAAAAAAAAAAAAAAAAAAAACUAAAAMAAAAAAAAgCgAAAAMAAAABAAAACUAAAAMAAAAAQAAABgAAAAMAAAAAAAAABIAAAAMAAAAAQAAABYAAAAMAAAAAAAAAFQAAACAAQAACgAAAHAAAAAzAQAAfAAAAAEAAAAAAKxBOY6rQQoAAABwAAAAMwAAAEwAAAAEAAAACQAAAHAAAAA1AQAAfQAAALQAAABGAGkAcgBtAGEAZABvACAAcABvAHIAOgAgAEMAQQBSAEwATwBTACAARgBSAEEATgBDAEkAUwBDAE8AIABJAE0AUABBAEcATABJAEEAVABFAEwATABJACAAQgBBAFIARQBJAFIATwAAAAYAAAADAAAABAAAAAkAAAAGAAAABwAAAAcAAAADAAAABwAAAAcAAAAEAAAAAwAAAAMAAAAHAAAABwAAAAcAAAAFAAAACQAAAAYAAAADAAAABgAAAAcAAAAHAAAACAAAAAcAAAADAAAABgAAAAcAAAAJAAAAAwAAAAMAAAAKAAAABgAAAAcAAAAIAAAABQAAAAMAAAAHAAAABQAAAAYAAAAFAAAABQAAAAMAAAADAAAABwAAAAcAAAAHAAAABgAAAAMAAAAHAAAACQAAABYAAAAMAAAAAAAAACUAAAAMAAAAAgAAAA4AAAAUAAAAAAAAABAAAAAU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A036B860D3CD44D9331B3626870B62A" ma:contentTypeVersion="20" ma:contentTypeDescription="Crear nuevo documento." ma:contentTypeScope="" ma:versionID="6cdc6affc726cdbbfb206b8da2e6bc31">
  <xsd:schema xmlns:xsd="http://www.w3.org/2001/XMLSchema" xmlns:xs="http://www.w3.org/2001/XMLSchema" xmlns:p="http://schemas.microsoft.com/office/2006/metadata/properties" xmlns:ns2="fc91f001-a7f1-4247-81f4-d539caef7ce8" xmlns:ns3="81607717-2b9a-4b85-af25-57f1f7d3810b" targetNamespace="http://schemas.microsoft.com/office/2006/metadata/properties" ma:root="true" ma:fieldsID="d074abdb1dc4b1cae431292220e3d941" ns2:_="" ns3:_="">
    <xsd:import namespace="fc91f001-a7f1-4247-81f4-d539caef7ce8"/>
    <xsd:import namespace="81607717-2b9a-4b85-af25-57f1f7d3810b"/>
    <xsd:element name="properties">
      <xsd:complexType>
        <xsd:sequence>
          <xsd:element name="documentManagement">
            <xsd:complexType>
              <xsd:all>
                <xsd:element ref="ns2:MigrationWizId" minOccurs="0"/>
                <xsd:element ref="ns2:MigrationWizIdPermissions" minOccurs="0"/>
                <xsd:element ref="ns2:MigrationWizIdVersion"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91f001-a7f1-4247-81f4-d539caef7ce8"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a279394-7a8e-49aa-a0c7-b1e32af4381a"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607717-2b9a-4b85-af25-57f1f7d3810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83e34ac-91dc-42ee-a5fc-f0f08f013dd6}" ma:internalName="TaxCatchAll" ma:showField="CatchAllData" ma:web="81607717-2b9a-4b85-af25-57f1f7d381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91f001-a7f1-4247-81f4-d539caef7ce8">
      <Terms xmlns="http://schemas.microsoft.com/office/infopath/2007/PartnerControls"/>
    </lcf76f155ced4ddcb4097134ff3c332f>
    <TaxCatchAll xmlns="81607717-2b9a-4b85-af25-57f1f7d3810b" xsi:nil="true"/>
    <MigrationWizId xmlns="fc91f001-a7f1-4247-81f4-d539caef7ce8" xsi:nil="true"/>
    <MigrationWizIdVersion xmlns="fc91f001-a7f1-4247-81f4-d539caef7ce8" xsi:nil="true"/>
    <MigrationWizIdPermissions xmlns="fc91f001-a7f1-4247-81f4-d539caef7ce8" xsi:nil="true"/>
  </documentManagement>
</p:properties>
</file>

<file path=customXml/itemProps1.xml><?xml version="1.0" encoding="utf-8"?>
<ds:datastoreItem xmlns:ds="http://schemas.openxmlformats.org/officeDocument/2006/customXml" ds:itemID="{A992C2CF-A1A1-40CD-93F3-740CAA6114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91f001-a7f1-4247-81f4-d539caef7ce8"/>
    <ds:schemaRef ds:uri="81607717-2b9a-4b85-af25-57f1f7d381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B90937-7015-4F80-A32E-0F690CDDEB29}">
  <ds:schemaRefs>
    <ds:schemaRef ds:uri="http://schemas.microsoft.com/sharepoint/v3/contenttype/forms"/>
  </ds:schemaRefs>
</ds:datastoreItem>
</file>

<file path=customXml/itemProps3.xml><?xml version="1.0" encoding="utf-8"?>
<ds:datastoreItem xmlns:ds="http://schemas.openxmlformats.org/officeDocument/2006/customXml" ds:itemID="{9B3DAE14-56D3-451C-BF9C-078821745673}">
  <ds:schemaRefs>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purl.org/dc/elements/1.1/"/>
    <ds:schemaRef ds:uri="81607717-2b9a-4b85-af25-57f1f7d3810b"/>
    <ds:schemaRef ds:uri="fc91f001-a7f1-4247-81f4-d539caef7ce8"/>
    <ds:schemaRef ds:uri="http://schemas.microsoft.com/office/2006/metadata/properties"/>
  </ds:schemaRefs>
</ds:datastoreItem>
</file>

<file path=docMetadata/LabelInfo.xml><?xml version="1.0" encoding="utf-8"?>
<clbl:labelList xmlns:clbl="http://schemas.microsoft.com/office/2020/mipLabelMetadata">
  <clbl:label id="{c7716678-6f0d-41ef-87e0-cea1310ece18}" enabled="1" method="Standard" siteId="{ee085b2c-c745-459b-9f1a-a40261a426e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4</vt:i4>
      </vt:variant>
    </vt:vector>
  </HeadingPairs>
  <TitlesOfParts>
    <vt:vector size="16" baseType="lpstr">
      <vt:lpstr>Analitico</vt:lpstr>
      <vt:lpstr>Base Plan de cuentas</vt:lpstr>
      <vt:lpstr>BALANCE TXT</vt:lpstr>
      <vt:lpstr>Hoja1</vt:lpstr>
      <vt:lpstr>Cartera</vt:lpstr>
      <vt:lpstr>Analitico Sistema</vt:lpstr>
      <vt:lpstr>Custodia</vt:lpstr>
      <vt:lpstr>BALANCE</vt:lpstr>
      <vt:lpstr>RESULTADO</vt:lpstr>
      <vt:lpstr>FLUJO SIV</vt:lpstr>
      <vt:lpstr>EVPN</vt:lpstr>
      <vt:lpstr>NOTAS</vt:lpstr>
      <vt:lpstr>BALANCE!Área_de_impresión</vt:lpstr>
      <vt:lpstr>NOTAS!Área_de_impresión</vt:lpstr>
      <vt:lpstr>RESULTADO!Área_de_impresión</vt:lpstr>
      <vt:lpstr>BALANCE!Títulos_a_imprimir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Fatima Ozorio</cp:lastModifiedBy>
  <cp:lastPrinted>2025-10-21T15:16:01Z</cp:lastPrinted>
  <dcterms:created xsi:type="dcterms:W3CDTF">2019-08-27T20:08:22Z</dcterms:created>
  <dcterms:modified xsi:type="dcterms:W3CDTF">2026-03-23T15:00:53Z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0x0101000A036B860D3CD44D9331B3626870B62A</vt:lpwstr>
  </property>
  <property fmtid="{D5CDD505-2E9C-101B-9397-08002B2CF9AE}" pid="3" name="MediaServiceImageTags">
    <vt:lpwstr/>
  </property>
</Properties>
</file>